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4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KPI-Detail" sheetId="2" state="visible" r:id="rId2"/>
    <sheet xmlns:r="http://schemas.openxmlformats.org/officeDocument/2006/relationships" name="Monatswerte" sheetId="3" state="visible" r:id="rId3"/>
    <sheet xmlns:r="http://schemas.openxmlformats.org/officeDocument/2006/relationships" name="Segmente" sheetId="4" state="visible" r:id="rId4"/>
    <sheet xmlns:r="http://schemas.openxmlformats.org/officeDocument/2006/relationships" name="Dashboard" sheetId="5" state="visible" r:id="rId5"/>
    <sheet xmlns:r="http://schemas.openxmlformats.org/officeDocument/2006/relationships" name="Annahme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+0.0%;-0.0%;0.0%"/>
  </numFmts>
  <fonts count="7">
    <font>
      <name val="Calibri"/>
      <family val="2"/>
      <color theme="1"/>
      <sz val="11"/>
      <scheme val="minor"/>
    </font>
    <font>
      <name val="Calibri"/>
      <b val="1"/>
      <color rgb="001F3864"/>
      <sz val="16"/>
    </font>
    <font>
      <name val="Calibri"/>
      <i val="1"/>
      <color rgb="00595959"/>
      <sz val="10"/>
    </font>
    <font>
      <name val="Calibri"/>
      <b val="1"/>
      <color rgb="001F3864"/>
      <sz val="11"/>
    </font>
    <font>
      <name val="Calibri"/>
      <sz val="11"/>
    </font>
    <font>
      <name val="Calibri"/>
      <b val="1"/>
      <color rgb="00FFFFFF"/>
      <sz val="11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D9E1F2"/>
      </patternFill>
    </fill>
    <fill>
      <patternFill patternType="solid">
        <fgColor rgb="001F3864"/>
      </patternFill>
    </fill>
    <fill>
      <patternFill patternType="solid">
        <fgColor rgb="00F2F2F2"/>
      </patternFill>
    </fill>
  </fills>
  <borders count="11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medium">
        <color rgb="001F3864"/>
      </top>
      <bottom style="medium">
        <color rgb="001F3864"/>
      </bottom>
    </border>
    <border>
      <left/>
      <right/>
      <top style="medium">
        <color rgb="001F3864"/>
      </top>
      <bottom/>
      <diagonal/>
    </border>
    <border>
      <left/>
      <right style="thin">
        <color rgb="00BFBFBF"/>
      </right>
      <top style="medium">
        <color rgb="001F3864"/>
      </top>
      <bottom/>
      <diagonal/>
    </border>
    <border>
      <left/>
      <right/>
      <top style="medium">
        <color rgb="001F3864"/>
      </top>
      <bottom style="medium">
        <color rgb="001F3864"/>
      </bottom>
      <diagonal/>
    </border>
    <border>
      <left/>
      <right style="thin">
        <color rgb="00BFBFBF"/>
      </right>
      <top style="medium">
        <color rgb="001F3864"/>
      </top>
      <bottom style="medium">
        <color rgb="001F3864"/>
      </bottom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4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4" fillId="4" borderId="6" applyAlignment="1" pivotButton="0" quotePrefix="0" xfId="0">
      <alignment horizontal="left" vertical="center" wrapText="1"/>
    </xf>
    <xf numFmtId="0" fontId="6" fillId="4" borderId="6" applyAlignment="1" pivotButton="0" quotePrefix="0" xfId="0">
      <alignment horizontal="right" vertical="center" wrapText="1"/>
    </xf>
    <xf numFmtId="0" fontId="4" fillId="4" borderId="6" applyAlignment="1" pivotButton="0" quotePrefix="0" xfId="0">
      <alignment horizontal="right" vertical="center" wrapText="1"/>
    </xf>
    <xf numFmtId="0" fontId="4" fillId="4" borderId="6" applyAlignment="1" pivotButton="0" quotePrefix="0" xfId="0">
      <alignment horizontal="center" vertical="center" wrapText="1"/>
    </xf>
    <xf numFmtId="164" fontId="4" fillId="4" borderId="6" applyAlignment="1" pivotButton="0" quotePrefix="0" xfId="0">
      <alignment horizontal="right" vertical="center" wrapText="1"/>
    </xf>
    <xf numFmtId="165" fontId="4" fillId="4" borderId="6" applyAlignment="1" pivotButton="0" quotePrefix="0" xfId="0">
      <alignment horizontal="right" vertical="center" wrapText="1"/>
    </xf>
    <xf numFmtId="0" fontId="6" fillId="4" borderId="6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left" vertical="center" wrapText="1"/>
    </xf>
    <xf numFmtId="0" fontId="6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center" vertical="center" wrapText="1"/>
    </xf>
    <xf numFmtId="164" fontId="4" fillId="0" borderId="6" applyAlignment="1" pivotButton="0" quotePrefix="0" xfId="0">
      <alignment horizontal="right" vertical="center" wrapText="1"/>
    </xf>
    <xf numFmtId="165" fontId="4" fillId="0" borderId="6" applyAlignment="1" pivotButton="0" quotePrefix="0" xfId="0">
      <alignment horizontal="right" vertical="center" wrapText="1"/>
    </xf>
    <xf numFmtId="0" fontId="6" fillId="0" borderId="6" applyAlignment="1" pivotButton="0" quotePrefix="0" xfId="0">
      <alignment horizontal="center" vertical="center" wrapText="1"/>
    </xf>
    <xf numFmtId="4" fontId="4" fillId="0" borderId="6" applyAlignment="1" pivotButton="0" quotePrefix="0" xfId="0">
      <alignment horizontal="right" vertical="center" wrapText="1"/>
    </xf>
    <xf numFmtId="2" fontId="6" fillId="0" borderId="6" applyAlignment="1" pivotButton="0" quotePrefix="0" xfId="0">
      <alignment horizontal="right" vertical="center" wrapText="1"/>
    </xf>
    <xf numFmtId="2" fontId="4" fillId="0" borderId="6" applyAlignment="1" pivotButton="0" quotePrefix="0" xfId="0">
      <alignment horizontal="right" vertical="center" wrapText="1"/>
    </xf>
    <xf numFmtId="10" fontId="4" fillId="0" borderId="6" applyAlignment="1" pivotButton="0" quotePrefix="0" xfId="0">
      <alignment horizontal="right" vertical="center" wrapText="1"/>
    </xf>
    <xf numFmtId="3" fontId="4" fillId="0" borderId="6" applyAlignment="1" pivotButton="0" quotePrefix="0" xfId="0">
      <alignment horizontal="right" vertical="center" wrapText="1"/>
    </xf>
    <xf numFmtId="0" fontId="3" fillId="2" borderId="6" applyAlignment="1" pivotButton="0" quotePrefix="0" xfId="0">
      <alignment horizontal="left" vertical="center" wrapText="1"/>
    </xf>
    <xf numFmtId="164" fontId="6" fillId="0" borderId="6" applyAlignment="1" pivotButton="0" quotePrefix="0" xfId="0">
      <alignment horizontal="right" vertical="center" wrapText="1"/>
    </xf>
    <xf numFmtId="0" fontId="3" fillId="0" borderId="0" pivotButton="0" quotePrefix="0" xfId="0"/>
    <xf numFmtId="0" fontId="6" fillId="2" borderId="6" applyAlignment="1" pivotButton="0" quotePrefix="0" xfId="0">
      <alignment horizontal="center" vertical="center" wrapText="1"/>
    </xf>
    <xf numFmtId="0" fontId="6" fillId="0" borderId="6" applyAlignment="1" pivotButton="0" quotePrefix="0" xfId="0">
      <alignment horizontal="left" vertical="center" wrapText="1"/>
    </xf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dxfs count="3">
    <dxf>
      <font>
        <b val="1"/>
        <color rgb="00006100"/>
      </font>
      <fill>
        <patternFill patternType="solid">
          <fgColor rgb="00C6EFCE"/>
        </patternFill>
      </fill>
    </dxf>
    <dxf>
      <font>
        <b val="1"/>
        <color rgb="009C5700"/>
      </font>
      <fill>
        <patternFill patternType="solid">
          <fgColor rgb="00FFEB9C"/>
        </patternFill>
      </fill>
    </dxf>
    <dxf>
      <font>
        <b val="1"/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60" customWidth="1" min="4" max="4"/>
  </cols>
  <sheetData>
    <row r="1" ht="28" customHeight="1">
      <c r="A1" s="1" t="inlineStr">
        <is>
          <t>Revenue Scorecard — Vorlage &amp; Anleitung</t>
        </is>
      </c>
    </row>
    <row r="2">
      <c r="A2" s="2" t="inlineStr">
        <is>
          <t>Stand: 2026-08-13 · Version 1.0</t>
        </is>
      </c>
    </row>
    <row r="4">
      <c r="A4" s="3" t="inlineStr">
        <is>
          <t>Zweck</t>
        </is>
      </c>
      <c r="B4" s="4" t="n"/>
      <c r="C4" s="4" t="n"/>
      <c r="D4" s="5" t="n"/>
    </row>
    <row r="5" ht="70" customHeight="1">
      <c r="A5" s="6" t="inlineStr">
        <is>
          <t>Diese Vorlage bündelt finanzielle Ergebnisse, Pipeline-Dynamik, Bestandstreue und operative Treiber in einem Steuerungsinstrument. Sie verbindet Leading- und Lagging-Indikatoren mit Owner, Frequenz und Ampellogik.</t>
        </is>
      </c>
    </row>
    <row r="7">
      <c r="A7" s="3" t="inlineStr">
        <is>
          <t>Aufbau der Arbeitsmappe</t>
        </is>
      </c>
      <c r="B7" s="4" t="n"/>
      <c r="C7" s="4" t="n"/>
      <c r="D7" s="5" t="n"/>
    </row>
    <row r="8" ht="70" customHeight="1">
      <c r="A8" s="6" t="inlineStr">
        <is>
          <t>• Dashboard  → verdichtete Ampel-Sicht auf einer Seite
• KPI-Detail → jede Kennzahl mit Formel, Ziel, Ist, Delta, Trend, Owner
• Monatswerte → 12-Monats-Zeitreihe je Kennzahl (rollierend)
• Segmente   → Drill-Down nach Region / Produkt / Kanal / ICP
• Annahmen   → Zielwerte, Planungsannahmen, Datenspezifikation</t>
        </is>
      </c>
    </row>
    <row r="10">
      <c r="A10" s="3" t="inlineStr">
        <is>
          <t>Ampellogik (Standard)</t>
        </is>
      </c>
      <c r="B10" s="4" t="n"/>
      <c r="C10" s="4" t="n"/>
      <c r="D10" s="5" t="n"/>
    </row>
    <row r="11" ht="70" customHeight="1">
      <c r="A11" s="6" t="inlineStr">
        <is>
          <t>Grün  = Ist ≥ 95 % vom Ziel
Gelb  = 80 % ≤ Ist &lt; 95 % vom Ziel
Rot   = Ist &lt; 80 % vom Ziel
Anmerkung: Bei Churn- oder Kosten-Kennzahlen wird die Logik invertiert (niedriger = besser).</t>
        </is>
      </c>
    </row>
    <row r="13">
      <c r="A13" s="3" t="inlineStr">
        <is>
          <t>Pflegeprozess</t>
        </is>
      </c>
      <c r="B13" s="4" t="n"/>
      <c r="C13" s="4" t="n"/>
      <c r="D13" s="5" t="n"/>
    </row>
    <row r="14" ht="70" customHeight="1">
      <c r="A14" s="6" t="inlineStr">
        <is>
          <t>1. Monatswerte aktualisieren (Quelle: CRM/BI)
2. KPI-Detail: Ist-Wert via Pull-Formel aus Monatswerte
3. Dashboard prüft Ampel automatisch
4. Wöchentliches Operating-Review auf Pipeline-Ebene
5. Quartalsweise strategische Review auf Segment-Ebene</t>
        </is>
      </c>
    </row>
    <row r="16">
      <c r="A16" s="3" t="inlineStr">
        <is>
          <t>Datenvalidierung</t>
        </is>
      </c>
      <c r="B16" s="4" t="n"/>
      <c r="C16" s="4" t="n"/>
      <c r="D16" s="5" t="n"/>
    </row>
    <row r="17" ht="70" customHeight="1">
      <c r="A17" s="6" t="inlineStr">
        <is>
          <t>Spalten 'Owner' und 'Frequenz' enthalten Drop-Downs — Auswahl bitte aus den hinterlegten Listen treffen.</t>
        </is>
      </c>
    </row>
    <row r="19">
      <c r="A19" s="3" t="inlineStr">
        <is>
          <t>Beispielwerte</t>
        </is>
      </c>
      <c r="B19" s="4" t="n"/>
      <c r="C19" s="4" t="n"/>
      <c r="D19" s="5" t="n"/>
    </row>
    <row r="20" ht="70" customHeight="1">
      <c r="A20" s="6" t="inlineStr">
        <is>
          <t>In den Datenzeilen sind Dummy-Werte hinterlegt, damit Formeln und Ampellogik sichtbar werden. Vor produktiver Nutzung bitte durch echte Werte ersetzen.</t>
        </is>
      </c>
    </row>
  </sheetData>
  <mergeCells count="14">
    <mergeCell ref="A1:D1"/>
    <mergeCell ref="A5:D5"/>
    <mergeCell ref="A17:D17"/>
    <mergeCell ref="A8:D8"/>
    <mergeCell ref="A4:D4"/>
    <mergeCell ref="A20:D20"/>
    <mergeCell ref="A7:D7"/>
    <mergeCell ref="A2:D2"/>
    <mergeCell ref="A11:D11"/>
    <mergeCell ref="A16:D16"/>
    <mergeCell ref="A10:D10"/>
    <mergeCell ref="A19:D19"/>
    <mergeCell ref="A13:D13"/>
    <mergeCell ref="A14:D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/>
  </sheetPr>
  <dimension ref="A1:O2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30" customWidth="1" min="3" max="3"/>
    <col width="36" customWidth="1" min="4" max="4"/>
    <col width="18" customWidth="1" min="5" max="5"/>
    <col width="16" customWidth="1" min="6" max="6"/>
    <col width="14" customWidth="1" min="7" max="7"/>
    <col width="13" customWidth="1" min="8" max="8"/>
    <col width="13" customWidth="1" min="9" max="9"/>
    <col width="9" customWidth="1" min="10" max="10"/>
    <col width="12" customWidth="1" min="11" max="11"/>
    <col width="12" customWidth="1" min="12" max="12"/>
    <col width="11" customWidth="1" min="13" max="13"/>
    <col width="9" customWidth="1" min="14" max="14"/>
    <col width="24" customWidth="1" min="15" max="15"/>
  </cols>
  <sheetData>
    <row r="1" ht="32" customHeight="1">
      <c r="A1" s="7" t="inlineStr">
        <is>
          <t>ID</t>
        </is>
      </c>
      <c r="B1" s="7" t="inlineStr">
        <is>
          <t>Kategorie</t>
        </is>
      </c>
      <c r="C1" s="7" t="inlineStr">
        <is>
          <t>KPI</t>
        </is>
      </c>
      <c r="D1" s="7" t="inlineStr">
        <is>
          <t>Definition / Formel</t>
        </is>
      </c>
      <c r="E1" s="7" t="inlineStr">
        <is>
          <t>Owner</t>
        </is>
      </c>
      <c r="F1" s="7" t="inlineStr">
        <is>
          <t>Frequenz</t>
        </is>
      </c>
      <c r="G1" s="7" t="inlineStr">
        <is>
          <t>Quelle</t>
        </is>
      </c>
      <c r="H1" s="7" t="inlineStr">
        <is>
          <t>Ziel (Plan)</t>
        </is>
      </c>
      <c r="I1" s="7" t="inlineStr">
        <is>
          <t>Ist (aktuell)</t>
        </is>
      </c>
      <c r="J1" s="7" t="inlineStr">
        <is>
          <t>Einheit</t>
        </is>
      </c>
      <c r="K1" s="7" t="inlineStr">
        <is>
          <t>Attainment %</t>
        </is>
      </c>
      <c r="L1" s="7" t="inlineStr">
        <is>
          <t>Delta</t>
        </is>
      </c>
      <c r="M1" s="7" t="inlineStr">
        <is>
          <t>Trend (MoM)</t>
        </is>
      </c>
      <c r="N1" s="7" t="inlineStr">
        <is>
          <t>Ampel</t>
        </is>
      </c>
      <c r="O1" s="7" t="inlineStr">
        <is>
          <t>Strategische Ebene</t>
        </is>
      </c>
    </row>
    <row r="2">
      <c r="A2" s="8" t="inlineStr">
        <is>
          <t>L01</t>
        </is>
      </c>
      <c r="B2" s="8" t="inlineStr">
        <is>
          <t>Leading</t>
        </is>
      </c>
      <c r="C2" s="8" t="inlineStr">
        <is>
          <t>Anzahl qualifizierter Opportunities</t>
        </is>
      </c>
      <c r="D2" s="8" t="inlineStr">
        <is>
          <t>Count SQLs/SQOs in Phase ≥ 3</t>
        </is>
      </c>
      <c r="E2" s="8" t="inlineStr">
        <is>
          <t>Head of Sales</t>
        </is>
      </c>
      <c r="F2" s="8" t="inlineStr">
        <is>
          <t>Wöchentlich</t>
        </is>
      </c>
      <c r="G2" s="8" t="inlineStr">
        <is>
          <t>Salesforce</t>
        </is>
      </c>
      <c r="H2" s="9" t="n">
        <v>250</v>
      </c>
      <c r="I2" s="10" t="n">
        <v>232</v>
      </c>
      <c r="J2" s="11" t="inlineStr">
        <is>
          <t>Anzahl</t>
        </is>
      </c>
      <c r="K2" s="12">
        <f>IFERROR(I2/H2,0)</f>
        <v/>
      </c>
      <c r="L2" s="10">
        <f>I2-H2</f>
        <v/>
      </c>
      <c r="M2" s="13" t="n">
        <v>0.02</v>
      </c>
      <c r="N2" s="14">
        <f>IF(K2&gt;=0.95,"Grün",IF(K2&gt;=0.80,"Gelb","Rot"))</f>
        <v/>
      </c>
      <c r="O2" s="8" t="inlineStr">
        <is>
          <t>Aktivierung / Pipeline-Aufbau</t>
        </is>
      </c>
    </row>
    <row r="3">
      <c r="A3" s="15" t="inlineStr">
        <is>
          <t>L02</t>
        </is>
      </c>
      <c r="B3" s="15" t="inlineStr">
        <is>
          <t>Leading</t>
        </is>
      </c>
      <c r="C3" s="15" t="inlineStr">
        <is>
          <t>Pipeline Coverage</t>
        </is>
      </c>
      <c r="D3" s="15" t="inlineStr">
        <is>
          <t>Pipeline-Wert ÷ Quartalsziel</t>
        </is>
      </c>
      <c r="E3" s="15" t="inlineStr">
        <is>
          <t>Head of Sales</t>
        </is>
      </c>
      <c r="F3" s="15" t="inlineStr">
        <is>
          <t>Wöchentlich</t>
        </is>
      </c>
      <c r="G3" s="15" t="inlineStr">
        <is>
          <t>Salesforce</t>
        </is>
      </c>
      <c r="H3" s="16" t="n">
        <v>4</v>
      </c>
      <c r="I3" s="17" t="n">
        <v>3.6</v>
      </c>
      <c r="J3" s="18" t="inlineStr">
        <is>
          <t>Faktor</t>
        </is>
      </c>
      <c r="K3" s="19">
        <f>IFERROR(I3/H3,0)</f>
        <v/>
      </c>
      <c r="L3" s="17">
        <f>I3-H3</f>
        <v/>
      </c>
      <c r="M3" s="20" t="n">
        <v>0.05</v>
      </c>
      <c r="N3" s="21">
        <f>IF(K3&gt;=0.95,"Grün",IF(K3&gt;=0.80,"Gelb","Rot"))</f>
        <v/>
      </c>
      <c r="O3" s="15" t="inlineStr">
        <is>
          <t>Aktivierung / Pipeline-Aufbau</t>
        </is>
      </c>
    </row>
    <row r="4">
      <c r="A4" s="8" t="inlineStr">
        <is>
          <t>L03</t>
        </is>
      </c>
      <c r="B4" s="8" t="inlineStr">
        <is>
          <t>Leading</t>
        </is>
      </c>
      <c r="C4" s="8" t="inlineStr">
        <is>
          <t>Pipeline Velocity</t>
        </is>
      </c>
      <c r="D4" s="8" t="inlineStr">
        <is>
          <t>(#Opp × ACV × Win Rate) ÷ Sales Cycle</t>
        </is>
      </c>
      <c r="E4" s="8" t="inlineStr">
        <is>
          <t>RevOps Lead</t>
        </is>
      </c>
      <c r="F4" s="8" t="inlineStr">
        <is>
          <t>Monatlich</t>
        </is>
      </c>
      <c r="G4" s="8" t="inlineStr">
        <is>
          <t>Salesforce</t>
        </is>
      </c>
      <c r="H4" s="9" t="n">
        <v>180000</v>
      </c>
      <c r="I4" s="10" t="n">
        <v>165000</v>
      </c>
      <c r="J4" s="11" t="inlineStr">
        <is>
          <t>EUR/Monat</t>
        </is>
      </c>
      <c r="K4" s="12">
        <f>IFERROR(I4/H4,0)</f>
        <v/>
      </c>
      <c r="L4" s="10">
        <f>I4-H4</f>
        <v/>
      </c>
      <c r="M4" s="13" t="n">
        <v>-0.01</v>
      </c>
      <c r="N4" s="14">
        <f>IF(K4&gt;=0.95,"Grün",IF(K4&gt;=0.80,"Gelb","Rot"))</f>
        <v/>
      </c>
      <c r="O4" s="8" t="inlineStr">
        <is>
          <t>Aktivierung / Pipeline-Dynamik</t>
        </is>
      </c>
    </row>
    <row r="5">
      <c r="A5" s="15" t="inlineStr">
        <is>
          <t>L04</t>
        </is>
      </c>
      <c r="B5" s="15" t="inlineStr">
        <is>
          <t>Leading</t>
        </is>
      </c>
      <c r="C5" s="15" t="inlineStr">
        <is>
          <t>Aktivitäts-KPIs (Calls, Demos, Proposals)</t>
        </is>
      </c>
      <c r="D5" s="15" t="inlineStr">
        <is>
          <t>Σ Aktivitäten pro Rep × Woche</t>
        </is>
      </c>
      <c r="E5" s="15" t="inlineStr">
        <is>
          <t>Sales Manager</t>
        </is>
      </c>
      <c r="F5" s="15" t="inlineStr">
        <is>
          <t>Wöchentlich</t>
        </is>
      </c>
      <c r="G5" s="15" t="inlineStr">
        <is>
          <t>Salesforce</t>
        </is>
      </c>
      <c r="H5" s="16" t="n">
        <v>60</v>
      </c>
      <c r="I5" s="17" t="n">
        <v>54</v>
      </c>
      <c r="J5" s="18" t="inlineStr">
        <is>
          <t>Anzahl/Woche</t>
        </is>
      </c>
      <c r="K5" s="19">
        <f>IFERROR(I5/H5,0)</f>
        <v/>
      </c>
      <c r="L5" s="17">
        <f>I5-H5</f>
        <v/>
      </c>
      <c r="M5" s="20" t="n">
        <v>0.03</v>
      </c>
      <c r="N5" s="21">
        <f>IF(K5&gt;=0.95,"Grün",IF(K5&gt;=0.80,"Gelb","Rot"))</f>
        <v/>
      </c>
      <c r="O5" s="15" t="inlineStr">
        <is>
          <t>Operative Umsetzung</t>
        </is>
      </c>
    </row>
    <row r="6">
      <c r="A6" s="8" t="inlineStr">
        <is>
          <t>L05</t>
        </is>
      </c>
      <c r="B6" s="8" t="inlineStr">
        <is>
          <t>Leading</t>
        </is>
      </c>
      <c r="C6" s="8" t="inlineStr">
        <is>
          <t>Engagement-Score (gewichtet)</t>
        </is>
      </c>
      <c r="D6" s="8" t="inlineStr">
        <is>
          <t>MQL-Score × Produktnutzung × Touchpoints</t>
        </is>
      </c>
      <c r="E6" s="8" t="inlineStr">
        <is>
          <t>Marketing Operations</t>
        </is>
      </c>
      <c r="F6" s="8" t="inlineStr">
        <is>
          <t>Wöchentlich</t>
        </is>
      </c>
      <c r="G6" s="8" t="inlineStr">
        <is>
          <t>Mixpanel</t>
        </is>
      </c>
      <c r="H6" s="9" t="n">
        <v>70</v>
      </c>
      <c r="I6" s="10" t="n">
        <v>68</v>
      </c>
      <c r="J6" s="11" t="inlineStr">
        <is>
          <t>Score (0-100)</t>
        </is>
      </c>
      <c r="K6" s="12">
        <f>IFERROR(I6/H6,0)</f>
        <v/>
      </c>
      <c r="L6" s="10">
        <f>I6-H6</f>
        <v/>
      </c>
      <c r="M6" s="13" t="n">
        <v>0.01</v>
      </c>
      <c r="N6" s="14">
        <f>IF(K6&gt;=0.95,"Grün",IF(K6&gt;=0.80,"Gelb","Rot"))</f>
        <v/>
      </c>
      <c r="O6" s="8" t="inlineStr">
        <is>
          <t>Aktivierung / Marketing</t>
        </is>
      </c>
    </row>
    <row r="7">
      <c r="A7" s="15" t="inlineStr">
        <is>
          <t>F01</t>
        </is>
      </c>
      <c r="B7" s="15" t="inlineStr">
        <is>
          <t>Lagging</t>
        </is>
      </c>
      <c r="C7" s="15" t="inlineStr">
        <is>
          <t>Annual Recurring Revenue (ARR)</t>
        </is>
      </c>
      <c r="D7" s="15" t="inlineStr">
        <is>
          <t>MRR × 12 (annualisiert)</t>
        </is>
      </c>
      <c r="E7" s="15" t="inlineStr">
        <is>
          <t>CFO-Office</t>
        </is>
      </c>
      <c r="F7" s="15" t="inlineStr">
        <is>
          <t>Monatlich</t>
        </is>
      </c>
      <c r="G7" s="15" t="inlineStr">
        <is>
          <t>NetSuite</t>
        </is>
      </c>
      <c r="H7" s="16" t="n">
        <v>12500000</v>
      </c>
      <c r="I7" s="17" t="n">
        <v>11800000</v>
      </c>
      <c r="J7" s="18" t="inlineStr">
        <is>
          <t>EUR</t>
        </is>
      </c>
      <c r="K7" s="19">
        <f>IFERROR(I7/H7,0)</f>
        <v/>
      </c>
      <c r="L7" s="17">
        <f>I7-H7</f>
        <v/>
      </c>
      <c r="M7" s="20" t="n">
        <v>0.04</v>
      </c>
      <c r="N7" s="21">
        <f>IF(K7&gt;=0.95,"Grün",IF(K7&gt;=0.80,"Gelb","Rot"))</f>
        <v/>
      </c>
      <c r="O7" s="15" t="inlineStr">
        <is>
          <t>Finanzielle Perspektive</t>
        </is>
      </c>
    </row>
    <row r="8">
      <c r="A8" s="8" t="inlineStr">
        <is>
          <t>F02</t>
        </is>
      </c>
      <c r="B8" s="8" t="inlineStr">
        <is>
          <t>Lagging</t>
        </is>
      </c>
      <c r="C8" s="8" t="inlineStr">
        <is>
          <t>Net New ARR</t>
        </is>
      </c>
      <c r="D8" s="8" t="inlineStr">
        <is>
          <t>Neu-ARR + Expansion-ARR - Churn-ARR</t>
        </is>
      </c>
      <c r="E8" s="8" t="inlineStr">
        <is>
          <t>Head of Sales</t>
        </is>
      </c>
      <c r="F8" s="8" t="inlineStr">
        <is>
          <t>Monatlich</t>
        </is>
      </c>
      <c r="G8" s="8" t="inlineStr">
        <is>
          <t>NetSuite</t>
        </is>
      </c>
      <c r="H8" s="9" t="n">
        <v>1800000</v>
      </c>
      <c r="I8" s="10" t="n">
        <v>1520000</v>
      </c>
      <c r="J8" s="11" t="inlineStr">
        <is>
          <t>EUR</t>
        </is>
      </c>
      <c r="K8" s="12">
        <f>IFERROR(I8/H8,0)</f>
        <v/>
      </c>
      <c r="L8" s="10">
        <f>I8-H8</f>
        <v/>
      </c>
      <c r="M8" s="13" t="n">
        <v>-0.06</v>
      </c>
      <c r="N8" s="14">
        <f>IF(K8&gt;=0.95,"Grün",IF(K8&gt;=0.80,"Gelb","Rot"))</f>
        <v/>
      </c>
      <c r="O8" s="8" t="inlineStr">
        <is>
          <t>Finanzielle Perspektive</t>
        </is>
      </c>
    </row>
    <row r="9">
      <c r="A9" s="15" t="inlineStr">
        <is>
          <t>F03</t>
        </is>
      </c>
      <c r="B9" s="15" t="inlineStr">
        <is>
          <t>Lagging</t>
        </is>
      </c>
      <c r="C9" s="15" t="inlineStr">
        <is>
          <t>Net Revenue Retention (NRR)</t>
        </is>
      </c>
      <c r="D9" s="15" t="inlineStr">
        <is>
          <t>(Start-ARR + Expansion - Downgrade - Churn) / Start-ARR</t>
        </is>
      </c>
      <c r="E9" s="15" t="inlineStr">
        <is>
          <t>Head of CS</t>
        </is>
      </c>
      <c r="F9" s="15" t="inlineStr">
        <is>
          <t>Quartalsweise (rollierend)</t>
        </is>
      </c>
      <c r="G9" s="15" t="inlineStr">
        <is>
          <t>NetSuite</t>
        </is>
      </c>
      <c r="H9" s="16" t="n">
        <v>1.12</v>
      </c>
      <c r="I9" s="17" t="n">
        <v>1.06</v>
      </c>
      <c r="J9" s="18" t="inlineStr">
        <is>
          <t>Faktor</t>
        </is>
      </c>
      <c r="K9" s="19">
        <f>IFERROR(I9/H9,0)</f>
        <v/>
      </c>
      <c r="L9" s="17">
        <f>I9-H9</f>
        <v/>
      </c>
      <c r="M9" s="20" t="n">
        <v>0.01</v>
      </c>
      <c r="N9" s="21">
        <f>IF(K9&gt;=0.95,"Grün",IF(K9&gt;=0.80,"Gelb","Rot"))</f>
        <v/>
      </c>
      <c r="O9" s="15" t="inlineStr">
        <is>
          <t>Bestand</t>
        </is>
      </c>
    </row>
    <row r="10">
      <c r="A10" s="8" t="inlineStr">
        <is>
          <t>F04</t>
        </is>
      </c>
      <c r="B10" s="8" t="inlineStr">
        <is>
          <t>Lagging</t>
        </is>
      </c>
      <c r="C10" s="8" t="inlineStr">
        <is>
          <t>Gross Revenue Retention (GRR)</t>
        </is>
      </c>
      <c r="D10" s="8" t="inlineStr">
        <is>
          <t>(Start-ARR - Downgrade - Churn) / Start-ARR</t>
        </is>
      </c>
      <c r="E10" s="8" t="inlineStr">
        <is>
          <t>Head of CS</t>
        </is>
      </c>
      <c r="F10" s="8" t="inlineStr">
        <is>
          <t>Quartalsweise (rollierend)</t>
        </is>
      </c>
      <c r="G10" s="8" t="inlineStr">
        <is>
          <t>NetSuite</t>
        </is>
      </c>
      <c r="H10" s="9" t="n">
        <v>0.95</v>
      </c>
      <c r="I10" s="10" t="n">
        <v>0.93</v>
      </c>
      <c r="J10" s="11" t="inlineStr">
        <is>
          <t>Faktor</t>
        </is>
      </c>
      <c r="K10" s="12">
        <f>IFERROR(I10/H10,0)</f>
        <v/>
      </c>
      <c r="L10" s="10">
        <f>I10-H10</f>
        <v/>
      </c>
      <c r="M10" s="13" t="n">
        <v>0</v>
      </c>
      <c r="N10" s="14">
        <f>IF(K10&gt;=0.95,"Grün",IF(K10&gt;=0.80,"Gelb","Rot"))</f>
        <v/>
      </c>
      <c r="O10" s="8" t="inlineStr">
        <is>
          <t>Bestand</t>
        </is>
      </c>
    </row>
    <row r="11">
      <c r="A11" s="15" t="inlineStr">
        <is>
          <t>F05</t>
        </is>
      </c>
      <c r="B11" s="15" t="inlineStr">
        <is>
          <t>Lagging</t>
        </is>
      </c>
      <c r="C11" s="15" t="inlineStr">
        <is>
          <t>Churn Rate (ARR)</t>
        </is>
      </c>
      <c r="D11" s="15" t="inlineStr">
        <is>
          <t>Verlorener ARR ÷ Start-ARR</t>
        </is>
      </c>
      <c r="E11" s="15" t="inlineStr">
        <is>
          <t>Head of CS</t>
        </is>
      </c>
      <c r="F11" s="15" t="inlineStr">
        <is>
          <t>Monatlich</t>
        </is>
      </c>
      <c r="G11" s="15" t="inlineStr">
        <is>
          <t>NetSuite</t>
        </is>
      </c>
      <c r="H11" s="16" t="n">
        <v>0.015</v>
      </c>
      <c r="I11" s="17" t="n">
        <v>0.022</v>
      </c>
      <c r="J11" s="18" t="inlineStr">
        <is>
          <t>%</t>
        </is>
      </c>
      <c r="K11" s="19">
        <f>IFERROR(I11/H11,0)</f>
        <v/>
      </c>
      <c r="L11" s="17">
        <f>I11-H11</f>
        <v/>
      </c>
      <c r="M11" s="20" t="n">
        <v>0.04</v>
      </c>
      <c r="N11" s="21">
        <f>IF(K11&gt;=0.95,"Grün",IF(K11&gt;=0.80,"Gelb","Rot"))</f>
        <v/>
      </c>
      <c r="O11" s="15" t="inlineStr">
        <is>
          <t>Bestand</t>
        </is>
      </c>
    </row>
    <row r="12">
      <c r="A12" s="8" t="inlineStr">
        <is>
          <t>F06</t>
        </is>
      </c>
      <c r="B12" s="8" t="inlineStr">
        <is>
          <t>Lagging</t>
        </is>
      </c>
      <c r="C12" s="8" t="inlineStr">
        <is>
          <t>Average Selling Price (ASP)</t>
        </is>
      </c>
      <c r="D12" s="8" t="inlineStr">
        <is>
          <t>Umsatz ÷ #Abschlüsse</t>
        </is>
      </c>
      <c r="E12" s="8" t="inlineStr">
        <is>
          <t>Head of Sales</t>
        </is>
      </c>
      <c r="F12" s="8" t="inlineStr">
        <is>
          <t>Monatlich</t>
        </is>
      </c>
      <c r="G12" s="8" t="inlineStr">
        <is>
          <t>Salesforce</t>
        </is>
      </c>
      <c r="H12" s="9" t="n">
        <v>42000</v>
      </c>
      <c r="I12" s="10" t="n">
        <v>38500</v>
      </c>
      <c r="J12" s="11" t="inlineStr">
        <is>
          <t>EUR</t>
        </is>
      </c>
      <c r="K12" s="12">
        <f>IFERROR(I12/H12,0)</f>
        <v/>
      </c>
      <c r="L12" s="10">
        <f>I12-H12</f>
        <v/>
      </c>
      <c r="M12" s="13" t="n">
        <v>-0.02</v>
      </c>
      <c r="N12" s="14">
        <f>IF(K12&gt;=0.95,"Grün",IF(K12&gt;=0.80,"Gelb","Rot"))</f>
        <v/>
      </c>
      <c r="O12" s="8" t="inlineStr">
        <is>
          <t>Finanzielle Perspektive</t>
        </is>
      </c>
    </row>
    <row r="13">
      <c r="A13" s="15" t="inlineStr">
        <is>
          <t>F07</t>
        </is>
      </c>
      <c r="B13" s="15" t="inlineStr">
        <is>
          <t>Lagging</t>
        </is>
      </c>
      <c r="C13" s="15" t="inlineStr">
        <is>
          <t>Gross Margin</t>
        </is>
      </c>
      <c r="D13" s="15" t="inlineStr">
        <is>
          <t>(Revenue - COGS) ÷ Revenue</t>
        </is>
      </c>
      <c r="E13" s="15" t="inlineStr">
        <is>
          <t>CFO-Office</t>
        </is>
      </c>
      <c r="F13" s="15" t="inlineStr">
        <is>
          <t>Monatlich</t>
        </is>
      </c>
      <c r="G13" s="15" t="inlineStr">
        <is>
          <t>NetSuite</t>
        </is>
      </c>
      <c r="H13" s="16" t="n">
        <v>0.78</v>
      </c>
      <c r="I13" s="17" t="n">
        <v>0.76</v>
      </c>
      <c r="J13" s="18" t="inlineStr">
        <is>
          <t>%</t>
        </is>
      </c>
      <c r="K13" s="19">
        <f>IFERROR(I13/H13,0)</f>
        <v/>
      </c>
      <c r="L13" s="17">
        <f>I13-H13</f>
        <v/>
      </c>
      <c r="M13" s="20" t="n">
        <v>0.01</v>
      </c>
      <c r="N13" s="21">
        <f>IF(K13&gt;=0.95,"Grün",IF(K13&gt;=0.80,"Gelb","Rot"))</f>
        <v/>
      </c>
      <c r="O13" s="15" t="inlineStr">
        <is>
          <t>Finanzielle Perspektive</t>
        </is>
      </c>
    </row>
    <row r="14">
      <c r="A14" s="8" t="inlineStr">
        <is>
          <t>F08</t>
        </is>
      </c>
      <c r="B14" s="8" t="inlineStr">
        <is>
          <t>Lagging</t>
        </is>
      </c>
      <c r="C14" s="8" t="inlineStr">
        <is>
          <t>CAC Payback Period</t>
        </is>
      </c>
      <c r="D14" s="8" t="inlineStr">
        <is>
          <t>CAC ÷ (ARPA × Gross Margin)</t>
        </is>
      </c>
      <c r="E14" s="8" t="inlineStr">
        <is>
          <t>RevOps Lead</t>
        </is>
      </c>
      <c r="F14" s="8" t="inlineStr">
        <is>
          <t>Quartalsweise</t>
        </is>
      </c>
      <c r="G14" s="8" t="inlineStr">
        <is>
          <t>Snowflake</t>
        </is>
      </c>
      <c r="H14" s="9" t="n">
        <v>14</v>
      </c>
      <c r="I14" s="10" t="n">
        <v>17</v>
      </c>
      <c r="J14" s="11" t="inlineStr">
        <is>
          <t>Monate</t>
        </is>
      </c>
      <c r="K14" s="12">
        <f>IFERROR(I14/H14,0)</f>
        <v/>
      </c>
      <c r="L14" s="10">
        <f>I14-H14</f>
        <v/>
      </c>
      <c r="M14" s="13" t="n">
        <v>0.1</v>
      </c>
      <c r="N14" s="14">
        <f>IF(K14&gt;=0.95,"Grün",IF(K14&gt;=0.80,"Gelb","Rot"))</f>
        <v/>
      </c>
      <c r="O14" s="8" t="inlineStr">
        <is>
          <t>Effizienz</t>
        </is>
      </c>
    </row>
    <row r="15">
      <c r="A15" s="15" t="inlineStr">
        <is>
          <t>P01</t>
        </is>
      </c>
      <c r="B15" s="15" t="inlineStr">
        <is>
          <t>Pipeline</t>
        </is>
      </c>
      <c r="C15" s="15" t="inlineStr">
        <is>
          <t>MQL → SQL Conversion</t>
        </is>
      </c>
      <c r="D15" s="15" t="inlineStr">
        <is>
          <t>SQL ÷ MQL</t>
        </is>
      </c>
      <c r="E15" s="15" t="inlineStr">
        <is>
          <t>Marketing Operations</t>
        </is>
      </c>
      <c r="F15" s="15" t="inlineStr">
        <is>
          <t>Wöchentlich</t>
        </is>
      </c>
      <c r="G15" s="15" t="inlineStr">
        <is>
          <t>HubSpot</t>
        </is>
      </c>
      <c r="H15" s="16" t="n">
        <v>0.3</v>
      </c>
      <c r="I15" s="17" t="n">
        <v>0.27</v>
      </c>
      <c r="J15" s="18" t="inlineStr">
        <is>
          <t>%</t>
        </is>
      </c>
      <c r="K15" s="19">
        <f>IFERROR(I15/H15,0)</f>
        <v/>
      </c>
      <c r="L15" s="17">
        <f>I15-H15</f>
        <v/>
      </c>
      <c r="M15" s="20" t="n">
        <v>0.02</v>
      </c>
      <c r="N15" s="21">
        <f>IF(K15&gt;=0.95,"Grün",IF(K15&gt;=0.80,"Gelb","Rot"))</f>
        <v/>
      </c>
      <c r="O15" s="15" t="inlineStr">
        <is>
          <t>Funnel-Stufe 1</t>
        </is>
      </c>
    </row>
    <row r="16">
      <c r="A16" s="8" t="inlineStr">
        <is>
          <t>P02</t>
        </is>
      </c>
      <c r="B16" s="8" t="inlineStr">
        <is>
          <t>Pipeline</t>
        </is>
      </c>
      <c r="C16" s="8" t="inlineStr">
        <is>
          <t>SQL → Opportunity Conversion</t>
        </is>
      </c>
      <c r="D16" s="8" t="inlineStr">
        <is>
          <t>Opp ÷ SQL</t>
        </is>
      </c>
      <c r="E16" s="8" t="inlineStr">
        <is>
          <t>Head of Sales</t>
        </is>
      </c>
      <c r="F16" s="8" t="inlineStr">
        <is>
          <t>Wöchentlich</t>
        </is>
      </c>
      <c r="G16" s="8" t="inlineStr">
        <is>
          <t>Salesforce</t>
        </is>
      </c>
      <c r="H16" s="9" t="n">
        <v>0.65</v>
      </c>
      <c r="I16" s="10" t="n">
        <v>0.61</v>
      </c>
      <c r="J16" s="11" t="inlineStr">
        <is>
          <t>%</t>
        </is>
      </c>
      <c r="K16" s="12">
        <f>IFERROR(I16/H16,0)</f>
        <v/>
      </c>
      <c r="L16" s="10">
        <f>I16-H16</f>
        <v/>
      </c>
      <c r="M16" s="13" t="n">
        <v>0.01</v>
      </c>
      <c r="N16" s="14">
        <f>IF(K16&gt;=0.95,"Grün",IF(K16&gt;=0.80,"Gelb","Rot"))</f>
        <v/>
      </c>
      <c r="O16" s="8" t="inlineStr">
        <is>
          <t>Funnel-Stufe 2</t>
        </is>
      </c>
    </row>
    <row r="17">
      <c r="A17" s="15" t="inlineStr">
        <is>
          <t>P03</t>
        </is>
      </c>
      <c r="B17" s="15" t="inlineStr">
        <is>
          <t>Pipeline</t>
        </is>
      </c>
      <c r="C17" s="15" t="inlineStr">
        <is>
          <t>Win Rate</t>
        </is>
      </c>
      <c r="D17" s="15" t="inlineStr">
        <is>
          <t>Won ÷ Closed (g+w)</t>
        </is>
      </c>
      <c r="E17" s="15" t="inlineStr">
        <is>
          <t>Sales Manager</t>
        </is>
      </c>
      <c r="F17" s="15" t="inlineStr">
        <is>
          <t>Monatlich</t>
        </is>
      </c>
      <c r="G17" s="15" t="inlineStr">
        <is>
          <t>Salesforce</t>
        </is>
      </c>
      <c r="H17" s="16" t="n">
        <v>0.28</v>
      </c>
      <c r="I17" s="17" t="n">
        <v>0.24</v>
      </c>
      <c r="J17" s="18" t="inlineStr">
        <is>
          <t>%</t>
        </is>
      </c>
      <c r="K17" s="19">
        <f>IFERROR(I17/H17,0)</f>
        <v/>
      </c>
      <c r="L17" s="17">
        <f>I17-H17</f>
        <v/>
      </c>
      <c r="M17" s="20" t="n">
        <v>-0.03</v>
      </c>
      <c r="N17" s="21">
        <f>IF(K17&gt;=0.95,"Grün",IF(K17&gt;=0.80,"Gelb","Rot"))</f>
        <v/>
      </c>
      <c r="O17" s="15" t="inlineStr">
        <is>
          <t>Funnel-Stufe 3</t>
        </is>
      </c>
    </row>
    <row r="18">
      <c r="A18" s="8" t="inlineStr">
        <is>
          <t>P04</t>
        </is>
      </c>
      <c r="B18" s="8" t="inlineStr">
        <is>
          <t>Pipeline</t>
        </is>
      </c>
      <c r="C18" s="8" t="inlineStr">
        <is>
          <t>Sales Cycle Length</t>
        </is>
      </c>
      <c r="D18" s="8" t="inlineStr">
        <is>
          <t>Ø Tage von 1st Touch → Close</t>
        </is>
      </c>
      <c r="E18" s="8" t="inlineStr">
        <is>
          <t>RevOps Lead</t>
        </is>
      </c>
      <c r="F18" s="8" t="inlineStr">
        <is>
          <t>Monatlich</t>
        </is>
      </c>
      <c r="G18" s="8" t="inlineStr">
        <is>
          <t>Salesforce</t>
        </is>
      </c>
      <c r="H18" s="9" t="n">
        <v>65</v>
      </c>
      <c r="I18" s="10" t="n">
        <v>71</v>
      </c>
      <c r="J18" s="11" t="inlineStr">
        <is>
          <t>Tage</t>
        </is>
      </c>
      <c r="K18" s="12">
        <f>IFERROR(I18/H18,0)</f>
        <v/>
      </c>
      <c r="L18" s="10">
        <f>I18-H18</f>
        <v/>
      </c>
      <c r="M18" s="13" t="n">
        <v>0.06</v>
      </c>
      <c r="N18" s="14">
        <f>IF(K18&gt;=0.95,"Grün",IF(K18&gt;=0.80,"Gelb","Rot"))</f>
        <v/>
      </c>
      <c r="O18" s="8" t="inlineStr">
        <is>
          <t>Funnel-Dynamik</t>
        </is>
      </c>
    </row>
    <row r="19">
      <c r="A19" s="15" t="inlineStr">
        <is>
          <t>P05</t>
        </is>
      </c>
      <c r="B19" s="15" t="inlineStr">
        <is>
          <t>Pipeline</t>
        </is>
      </c>
      <c r="C19" s="15" t="inlineStr">
        <is>
          <t>Forecast Accuracy</t>
        </is>
      </c>
      <c r="D19" s="15" t="inlineStr">
        <is>
          <t>|Forecast - Actual| ÷ Actual</t>
        </is>
      </c>
      <c r="E19" s="15" t="inlineStr">
        <is>
          <t>Head of Sales</t>
        </is>
      </c>
      <c r="F19" s="15" t="inlineStr">
        <is>
          <t>Monatlich</t>
        </is>
      </c>
      <c r="G19" s="15" t="inlineStr">
        <is>
          <t>Salesforce</t>
        </is>
      </c>
      <c r="H19" s="16" t="n">
        <v>0.1</v>
      </c>
      <c r="I19" s="17" t="n">
        <v>0.16</v>
      </c>
      <c r="J19" s="18" t="inlineStr">
        <is>
          <t>%</t>
        </is>
      </c>
      <c r="K19" s="19">
        <f>IFERROR(I19/H19,0)</f>
        <v/>
      </c>
      <c r="L19" s="17">
        <f>I19-H19</f>
        <v/>
      </c>
      <c r="M19" s="20" t="n">
        <v>-0.04</v>
      </c>
      <c r="N19" s="21">
        <f>IF(K19&gt;=0.95,"Grün",IF(K19&gt;=0.80,"Gelb","Rot"))</f>
        <v/>
      </c>
      <c r="O19" s="15" t="inlineStr">
        <is>
          <t>Planungsqualität</t>
        </is>
      </c>
    </row>
    <row r="20">
      <c r="A20" s="8" t="inlineStr">
        <is>
          <t>R01</t>
        </is>
      </c>
      <c r="B20" s="8" t="inlineStr">
        <is>
          <t>Retention</t>
        </is>
      </c>
      <c r="C20" s="8" t="inlineStr">
        <is>
          <t>Expansion ARR</t>
        </is>
      </c>
      <c r="D20" s="8" t="inlineStr">
        <is>
          <t>Upsell + Cross-Sell im Bestand</t>
        </is>
      </c>
      <c r="E20" s="8" t="inlineStr">
        <is>
          <t>Head of CS</t>
        </is>
      </c>
      <c r="F20" s="8" t="inlineStr">
        <is>
          <t>Quartalsweise</t>
        </is>
      </c>
      <c r="G20" s="8" t="inlineStr">
        <is>
          <t>NetSuite</t>
        </is>
      </c>
      <c r="H20" s="9" t="n">
        <v>600000</v>
      </c>
      <c r="I20" s="10" t="n">
        <v>520000</v>
      </c>
      <c r="J20" s="11" t="inlineStr">
        <is>
          <t>EUR</t>
        </is>
      </c>
      <c r="K20" s="12">
        <f>IFERROR(I20/H20,0)</f>
        <v/>
      </c>
      <c r="L20" s="10">
        <f>I20-H20</f>
        <v/>
      </c>
      <c r="M20" s="13" t="n">
        <v>-0.05</v>
      </c>
      <c r="N20" s="14">
        <f>IF(K20&gt;=0.95,"Grün",IF(K20&gt;=0.80,"Gelb","Rot"))</f>
        <v/>
      </c>
      <c r="O20" s="8" t="inlineStr">
        <is>
          <t>Bestand</t>
        </is>
      </c>
    </row>
    <row r="21">
      <c r="A21" s="15" t="inlineStr">
        <is>
          <t>R02</t>
        </is>
      </c>
      <c r="B21" s="15" t="inlineStr">
        <is>
          <t>Retention</t>
        </is>
      </c>
      <c r="C21" s="15" t="inlineStr">
        <is>
          <t>Health-Score (gewichtet)</t>
        </is>
      </c>
      <c r="D21" s="15" t="inlineStr">
        <is>
          <t>Nutzung + Support-Tickets + NPS (gewichtet)</t>
        </is>
      </c>
      <c r="E21" s="15" t="inlineStr">
        <is>
          <t>Head of CS</t>
        </is>
      </c>
      <c r="F21" s="15" t="inlineStr">
        <is>
          <t>Monatlich</t>
        </is>
      </c>
      <c r="G21" s="15" t="inlineStr">
        <is>
          <t>Mixpanel</t>
        </is>
      </c>
      <c r="H21" s="16" t="n">
        <v>75</v>
      </c>
      <c r="I21" s="17" t="n">
        <v>71</v>
      </c>
      <c r="J21" s="18" t="inlineStr">
        <is>
          <t>Score (0-100)</t>
        </is>
      </c>
      <c r="K21" s="19">
        <f>IFERROR(I21/H21,0)</f>
        <v/>
      </c>
      <c r="L21" s="17">
        <f>I21-H21</f>
        <v/>
      </c>
      <c r="M21" s="20" t="n">
        <v>-0.01</v>
      </c>
      <c r="N21" s="21">
        <f>IF(K21&gt;=0.95,"Grün",IF(K21&gt;=0.80,"Gelb","Rot"))</f>
        <v/>
      </c>
      <c r="O21" s="15" t="inlineStr">
        <is>
          <t>Bestand / Frühwarnindikator</t>
        </is>
      </c>
    </row>
    <row r="22">
      <c r="A22" s="8" t="inlineStr">
        <is>
          <t>R03</t>
        </is>
      </c>
      <c r="B22" s="8" t="inlineStr">
        <is>
          <t>Retention</t>
        </is>
      </c>
      <c r="C22" s="8" t="inlineStr">
        <is>
          <t>NRR-bereinigte Churn-Rate</t>
        </is>
      </c>
      <c r="D22" s="8" t="inlineStr">
        <is>
          <t>(Churn-ARR - Recovery) ÷ Start-ARR</t>
        </is>
      </c>
      <c r="E22" s="8" t="inlineStr">
        <is>
          <t>Head of CS</t>
        </is>
      </c>
      <c r="F22" s="8" t="inlineStr">
        <is>
          <t>Quartalsweise</t>
        </is>
      </c>
      <c r="G22" s="8" t="inlineStr">
        <is>
          <t>NetSuite</t>
        </is>
      </c>
      <c r="H22" s="9" t="n">
        <v>0.012</v>
      </c>
      <c r="I22" s="10" t="n">
        <v>0.014</v>
      </c>
      <c r="J22" s="11" t="inlineStr">
        <is>
          <t>%</t>
        </is>
      </c>
      <c r="K22" s="12">
        <f>IFERROR(I22/H22,0)</f>
        <v/>
      </c>
      <c r="L22" s="10">
        <f>I22-H22</f>
        <v/>
      </c>
      <c r="M22" s="13" t="n">
        <v>0.02</v>
      </c>
      <c r="N22" s="14">
        <f>IF(K22&gt;=0.95,"Grün",IF(K22&gt;=0.80,"Gelb","Rot"))</f>
        <v/>
      </c>
      <c r="O22" s="8" t="inlineStr">
        <is>
          <t>Bestand</t>
        </is>
      </c>
    </row>
  </sheetData>
  <conditionalFormatting sqref="N2:N22">
    <cfRule type="expression" priority="1" dxfId="0">
      <formula>$N2="Grün"</formula>
    </cfRule>
    <cfRule type="expression" priority="2" dxfId="1">
      <formula>$N2="Gelb"</formula>
    </cfRule>
    <cfRule type="expression" priority="3" dxfId="2">
      <formula>$N2="Rot"</formula>
    </cfRule>
  </conditionalFormatting>
  <dataValidations count="3">
    <dataValidation sqref="E2:E22" showDropDown="0" showInputMessage="0" showErrorMessage="0" allowBlank="1" type="list">
      <formula1>"CFO-Office,Head of Sales,Head of Marketing,Head of CS,RevOps Lead,Sales Manager,Marketing Operations"</formula1>
    </dataValidation>
    <dataValidation sqref="F2:F22" showDropDown="0" showInputMessage="0" showErrorMessage="0" allowBlank="1" type="list">
      <formula1>"Täglich,Wöchentlich,Monatlich,Quartalsweise,Quartalsweise (rollierend)"</formula1>
    </dataValidation>
    <dataValidation sqref="G2:G22" showDropDown="0" showInputMessage="0" showErrorMessage="0" allowBlank="1" type="list">
      <formula1>"Salesforce,HubSpot,NetSuite,Snowflake,Stripe,Mixpanel,GA4,Looker,Excel,Andere"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3" customWidth="1" min="15" max="15"/>
  </cols>
  <sheetData>
    <row r="1" ht="28" customHeight="1">
      <c r="A1" s="7" t="inlineStr">
        <is>
          <t>KPI-ID</t>
        </is>
      </c>
      <c r="B1" s="7" t="inlineStr">
        <is>
          <t>KPI</t>
        </is>
      </c>
      <c r="C1" s="7" t="inlineStr">
        <is>
          <t>M-11</t>
        </is>
      </c>
      <c r="D1" s="7" t="inlineStr">
        <is>
          <t>M-10</t>
        </is>
      </c>
      <c r="E1" s="7" t="inlineStr">
        <is>
          <t>M-9</t>
        </is>
      </c>
      <c r="F1" s="7" t="inlineStr">
        <is>
          <t>M-8</t>
        </is>
      </c>
      <c r="G1" s="7" t="inlineStr">
        <is>
          <t>M-7</t>
        </is>
      </c>
      <c r="H1" s="7" t="inlineStr">
        <is>
          <t>M-6</t>
        </is>
      </c>
      <c r="I1" s="7" t="inlineStr">
        <is>
          <t>M-5</t>
        </is>
      </c>
      <c r="J1" s="7" t="inlineStr">
        <is>
          <t>M-4</t>
        </is>
      </c>
      <c r="K1" s="7" t="inlineStr">
        <is>
          <t>M-3</t>
        </is>
      </c>
      <c r="L1" s="7" t="inlineStr">
        <is>
          <t>M-2</t>
        </is>
      </c>
      <c r="M1" s="7" t="inlineStr">
        <is>
          <t>M-1</t>
        </is>
      </c>
      <c r="N1" s="7" t="inlineStr">
        <is>
          <t>M-0</t>
        </is>
      </c>
      <c r="O1" s="7" t="inlineStr">
        <is>
          <t>YTD</t>
        </is>
      </c>
    </row>
    <row r="2">
      <c r="A2" s="15" t="inlineStr">
        <is>
          <t>L01</t>
        </is>
      </c>
      <c r="B2" s="15" t="inlineStr">
        <is>
          <t>Anzahl qualifizierter Opportunities</t>
        </is>
      </c>
      <c r="C2" s="22" t="n">
        <v>248</v>
      </c>
      <c r="D2" s="22" t="n">
        <v>225</v>
      </c>
      <c r="E2" s="22" t="n">
        <v>245</v>
      </c>
      <c r="F2" s="22" t="n">
        <v>230</v>
      </c>
      <c r="G2" s="22" t="n">
        <v>220</v>
      </c>
      <c r="H2" s="22" t="n">
        <v>219</v>
      </c>
      <c r="I2" s="22" t="n">
        <v>242</v>
      </c>
      <c r="J2" s="22" t="n">
        <v>230</v>
      </c>
      <c r="K2" s="22" t="n">
        <v>247</v>
      </c>
      <c r="L2" s="22" t="n">
        <v>248</v>
      </c>
      <c r="M2" s="22" t="n">
        <v>236</v>
      </c>
      <c r="N2" s="22" t="n">
        <v>226</v>
      </c>
      <c r="O2" s="23">
        <f>AVERAGE(C2:N2)</f>
        <v/>
      </c>
    </row>
    <row r="3">
      <c r="A3" s="15" t="inlineStr">
        <is>
          <t>L02</t>
        </is>
      </c>
      <c r="B3" s="15" t="inlineStr">
        <is>
          <t>Pipeline Coverage</t>
        </is>
      </c>
      <c r="C3" s="24" t="n">
        <v>3.62</v>
      </c>
      <c r="D3" s="24" t="n">
        <v>3.7</v>
      </c>
      <c r="E3" s="24" t="n">
        <v>3.55</v>
      </c>
      <c r="F3" s="24" t="n">
        <v>3.67</v>
      </c>
      <c r="G3" s="24" t="n">
        <v>3.51</v>
      </c>
      <c r="H3" s="24" t="n">
        <v>3.74</v>
      </c>
      <c r="I3" s="24" t="n">
        <v>3.53</v>
      </c>
      <c r="J3" s="24" t="n">
        <v>3.5</v>
      </c>
      <c r="K3" s="24" t="n">
        <v>3.58</v>
      </c>
      <c r="L3" s="24" t="n">
        <v>3.68</v>
      </c>
      <c r="M3" s="24" t="n">
        <v>3.57</v>
      </c>
      <c r="N3" s="24" t="n">
        <v>3.58</v>
      </c>
      <c r="O3" s="23">
        <f>AVERAGE(C3:N3)</f>
        <v/>
      </c>
    </row>
    <row r="4">
      <c r="A4" s="15" t="inlineStr">
        <is>
          <t>L03</t>
        </is>
      </c>
      <c r="B4" s="15" t="inlineStr">
        <is>
          <t>Pipeline Velocity</t>
        </is>
      </c>
      <c r="C4" s="22" t="n">
        <v>182179</v>
      </c>
      <c r="D4" s="22" t="n">
        <v>175781</v>
      </c>
      <c r="E4" s="22" t="n">
        <v>159744</v>
      </c>
      <c r="F4" s="22" t="n">
        <v>181864</v>
      </c>
      <c r="G4" s="22" t="n">
        <v>150872</v>
      </c>
      <c r="H4" s="22" t="n">
        <v>162938</v>
      </c>
      <c r="I4" s="22" t="n">
        <v>181395</v>
      </c>
      <c r="J4" s="22" t="n">
        <v>181878</v>
      </c>
      <c r="K4" s="22" t="n">
        <v>168679</v>
      </c>
      <c r="L4" s="22" t="n">
        <v>157354</v>
      </c>
      <c r="M4" s="22" t="n">
        <v>183159</v>
      </c>
      <c r="N4" s="22" t="n">
        <v>154392</v>
      </c>
      <c r="O4" s="23">
        <f>AVERAGE(C4:N4)</f>
        <v/>
      </c>
    </row>
    <row r="5">
      <c r="A5" s="15" t="inlineStr">
        <is>
          <t>L04</t>
        </is>
      </c>
      <c r="B5" s="15" t="inlineStr">
        <is>
          <t>Aktivitäts-KPIs (Calls, Demos, Proposals)</t>
        </is>
      </c>
      <c r="C5" s="22" t="n">
        <v>53</v>
      </c>
      <c r="D5" s="22" t="n">
        <v>53</v>
      </c>
      <c r="E5" s="22" t="n">
        <v>57</v>
      </c>
      <c r="F5" s="22" t="n">
        <v>53</v>
      </c>
      <c r="G5" s="22" t="n">
        <v>52</v>
      </c>
      <c r="H5" s="22" t="n">
        <v>58</v>
      </c>
      <c r="I5" s="22" t="n">
        <v>58</v>
      </c>
      <c r="J5" s="22" t="n">
        <v>56</v>
      </c>
      <c r="K5" s="22" t="n">
        <v>57</v>
      </c>
      <c r="L5" s="22" t="n">
        <v>53</v>
      </c>
      <c r="M5" s="22" t="n">
        <v>51</v>
      </c>
      <c r="N5" s="22" t="n">
        <v>57</v>
      </c>
      <c r="O5" s="23">
        <f>AVERAGE(C5:N5)</f>
        <v/>
      </c>
    </row>
    <row r="6">
      <c r="A6" s="15" t="inlineStr">
        <is>
          <t>L05</t>
        </is>
      </c>
      <c r="B6" s="15" t="inlineStr">
        <is>
          <t>Engagement-Score (gewichtet)</t>
        </is>
      </c>
      <c r="C6" s="24" t="n">
        <v>68</v>
      </c>
      <c r="D6" s="24" t="n">
        <v>69</v>
      </c>
      <c r="E6" s="24" t="n">
        <v>65</v>
      </c>
      <c r="F6" s="24" t="n">
        <v>67</v>
      </c>
      <c r="G6" s="24" t="n">
        <v>72</v>
      </c>
      <c r="H6" s="24" t="n">
        <v>67</v>
      </c>
      <c r="I6" s="24" t="n">
        <v>67</v>
      </c>
      <c r="J6" s="24" t="n">
        <v>71</v>
      </c>
      <c r="K6" s="24" t="n">
        <v>64</v>
      </c>
      <c r="L6" s="24" t="n">
        <v>69</v>
      </c>
      <c r="M6" s="24" t="n">
        <v>65</v>
      </c>
      <c r="N6" s="24" t="n">
        <v>65</v>
      </c>
      <c r="O6" s="23">
        <f>AVERAGE(C6:N6)</f>
        <v/>
      </c>
    </row>
    <row r="7">
      <c r="A7" s="15" t="inlineStr">
        <is>
          <t>F01</t>
        </is>
      </c>
      <c r="B7" s="15" t="inlineStr">
        <is>
          <t>Annual Recurring Revenue (ARR)</t>
        </is>
      </c>
      <c r="C7" s="22" t="n">
        <v>10937983</v>
      </c>
      <c r="D7" s="22" t="n">
        <v>11905887</v>
      </c>
      <c r="E7" s="22" t="n">
        <v>12294692</v>
      </c>
      <c r="F7" s="22" t="n">
        <v>11165138</v>
      </c>
      <c r="G7" s="22" t="n">
        <v>11381708</v>
      </c>
      <c r="H7" s="22" t="n">
        <v>13174391</v>
      </c>
      <c r="I7" s="22" t="n">
        <v>12246623</v>
      </c>
      <c r="J7" s="22" t="n">
        <v>11740210</v>
      </c>
      <c r="K7" s="22" t="n">
        <v>11845089</v>
      </c>
      <c r="L7" s="22" t="n">
        <v>10836872</v>
      </c>
      <c r="M7" s="22" t="n">
        <v>11495873</v>
      </c>
      <c r="N7" s="22" t="n">
        <v>11891607</v>
      </c>
      <c r="O7" s="23">
        <f>AVERAGE(C7:N7)</f>
        <v/>
      </c>
    </row>
    <row r="8">
      <c r="A8" s="15" t="inlineStr">
        <is>
          <t>F02</t>
        </is>
      </c>
      <c r="B8" s="15" t="inlineStr">
        <is>
          <t>Net New ARR</t>
        </is>
      </c>
      <c r="C8" s="22" t="n">
        <v>1530926</v>
      </c>
      <c r="D8" s="22" t="n">
        <v>1368138</v>
      </c>
      <c r="E8" s="22" t="n">
        <v>1632257</v>
      </c>
      <c r="F8" s="22" t="n">
        <v>1346582</v>
      </c>
      <c r="G8" s="22" t="n">
        <v>1640521</v>
      </c>
      <c r="H8" s="22" t="n">
        <v>1628112</v>
      </c>
      <c r="I8" s="22" t="n">
        <v>1360492</v>
      </c>
      <c r="J8" s="22" t="n">
        <v>1350203</v>
      </c>
      <c r="K8" s="22" t="n">
        <v>1602520</v>
      </c>
      <c r="L8" s="22" t="n">
        <v>1516612</v>
      </c>
      <c r="M8" s="22" t="n">
        <v>1414632</v>
      </c>
      <c r="N8" s="22" t="n">
        <v>1438349</v>
      </c>
      <c r="O8" s="23">
        <f>AVERAGE(C8:N8)</f>
        <v/>
      </c>
    </row>
    <row r="9">
      <c r="A9" s="15" t="inlineStr">
        <is>
          <t>F03</t>
        </is>
      </c>
      <c r="B9" s="15" t="inlineStr">
        <is>
          <t>Net Revenue Retention (NRR)</t>
        </is>
      </c>
      <c r="C9" s="24" t="n">
        <v>1.08</v>
      </c>
      <c r="D9" s="24" t="n">
        <v>1.01</v>
      </c>
      <c r="E9" s="24" t="n">
        <v>1.01</v>
      </c>
      <c r="F9" s="24" t="n">
        <v>1.06</v>
      </c>
      <c r="G9" s="24" t="n">
        <v>1.09</v>
      </c>
      <c r="H9" s="24" t="n">
        <v>1.05</v>
      </c>
      <c r="I9" s="24" t="n">
        <v>1.02</v>
      </c>
      <c r="J9" s="24" t="n">
        <v>1.09</v>
      </c>
      <c r="K9" s="24" t="n">
        <v>1.03</v>
      </c>
      <c r="L9" s="24" t="n">
        <v>1.07</v>
      </c>
      <c r="M9" s="24" t="n">
        <v>1.08</v>
      </c>
      <c r="N9" s="24" t="n">
        <v>1.06</v>
      </c>
      <c r="O9" s="23">
        <f>AVERAGE(C9:N9)</f>
        <v/>
      </c>
    </row>
    <row r="10">
      <c r="A10" s="15" t="inlineStr">
        <is>
          <t>F04</t>
        </is>
      </c>
      <c r="B10" s="15" t="inlineStr">
        <is>
          <t>Gross Revenue Retention (GRR)</t>
        </is>
      </c>
      <c r="C10" s="24" t="n">
        <v>0.97</v>
      </c>
      <c r="D10" s="24" t="n">
        <v>0.9399999999999999</v>
      </c>
      <c r="E10" s="24" t="n">
        <v>0.96</v>
      </c>
      <c r="F10" s="24" t="n">
        <v>0.9</v>
      </c>
      <c r="G10" s="24" t="n">
        <v>0.95</v>
      </c>
      <c r="H10" s="24" t="n">
        <v>0.89</v>
      </c>
      <c r="I10" s="24" t="n">
        <v>0.97</v>
      </c>
      <c r="J10" s="24" t="n">
        <v>0.97</v>
      </c>
      <c r="K10" s="24" t="n">
        <v>0.93</v>
      </c>
      <c r="L10" s="24" t="n">
        <v>0.92</v>
      </c>
      <c r="M10" s="24" t="n">
        <v>0.93</v>
      </c>
      <c r="N10" s="24" t="n">
        <v>0.95</v>
      </c>
      <c r="O10" s="23">
        <f>AVERAGE(C10:N10)</f>
        <v/>
      </c>
    </row>
    <row r="11">
      <c r="A11" s="15" t="inlineStr">
        <is>
          <t>F05</t>
        </is>
      </c>
      <c r="B11" s="15" t="inlineStr">
        <is>
          <t>Churn Rate (ARR)</t>
        </is>
      </c>
      <c r="C11" s="25" t="n">
        <v>0.02</v>
      </c>
      <c r="D11" s="25" t="n">
        <v>0.02</v>
      </c>
      <c r="E11" s="25" t="n">
        <v>0.02</v>
      </c>
      <c r="F11" s="25" t="n">
        <v>0.02</v>
      </c>
      <c r="G11" s="25" t="n">
        <v>0.02</v>
      </c>
      <c r="H11" s="25" t="n">
        <v>0.02</v>
      </c>
      <c r="I11" s="25" t="n">
        <v>0.02</v>
      </c>
      <c r="J11" s="25" t="n">
        <v>0.02</v>
      </c>
      <c r="K11" s="25" t="n">
        <v>0.02</v>
      </c>
      <c r="L11" s="25" t="n">
        <v>0.02</v>
      </c>
      <c r="M11" s="25" t="n">
        <v>0.02</v>
      </c>
      <c r="N11" s="25" t="n">
        <v>0.02</v>
      </c>
      <c r="O11" s="23">
        <f>AVERAGE(C11:N11)</f>
        <v/>
      </c>
    </row>
    <row r="12">
      <c r="A12" s="15" t="inlineStr">
        <is>
          <t>F06</t>
        </is>
      </c>
      <c r="B12" s="15" t="inlineStr">
        <is>
          <t>Average Selling Price (ASP)</t>
        </is>
      </c>
      <c r="C12" s="22" t="n">
        <v>40051</v>
      </c>
      <c r="D12" s="22" t="n">
        <v>37912</v>
      </c>
      <c r="E12" s="22" t="n">
        <v>34991</v>
      </c>
      <c r="F12" s="22" t="n">
        <v>34507</v>
      </c>
      <c r="G12" s="22" t="n">
        <v>39792</v>
      </c>
      <c r="H12" s="22" t="n">
        <v>39166</v>
      </c>
      <c r="I12" s="22" t="n">
        <v>42409</v>
      </c>
      <c r="J12" s="22" t="n">
        <v>40801</v>
      </c>
      <c r="K12" s="22" t="n">
        <v>40832</v>
      </c>
      <c r="L12" s="22" t="n">
        <v>37700</v>
      </c>
      <c r="M12" s="22" t="n">
        <v>41987</v>
      </c>
      <c r="N12" s="22" t="n">
        <v>41012</v>
      </c>
      <c r="O12" s="23">
        <f>AVERAGE(C12:N12)</f>
        <v/>
      </c>
    </row>
    <row r="13">
      <c r="A13" s="15" t="inlineStr">
        <is>
          <t>F07</t>
        </is>
      </c>
      <c r="B13" s="15" t="inlineStr">
        <is>
          <t>Gross Margin</t>
        </is>
      </c>
      <c r="C13" s="25" t="n">
        <v>0.71</v>
      </c>
      <c r="D13" s="25" t="n">
        <v>0.78</v>
      </c>
      <c r="E13" s="25" t="n">
        <v>0.6899999999999999</v>
      </c>
      <c r="F13" s="25" t="n">
        <v>0.78</v>
      </c>
      <c r="G13" s="25" t="n">
        <v>0.74</v>
      </c>
      <c r="H13" s="25" t="n">
        <v>0.73</v>
      </c>
      <c r="I13" s="25" t="n">
        <v>0.8100000000000001</v>
      </c>
      <c r="J13" s="25" t="n">
        <v>0.83</v>
      </c>
      <c r="K13" s="25" t="n">
        <v>0.71</v>
      </c>
      <c r="L13" s="25" t="n">
        <v>0.78</v>
      </c>
      <c r="M13" s="25" t="n">
        <v>0.74</v>
      </c>
      <c r="N13" s="25" t="n">
        <v>0.83</v>
      </c>
      <c r="O13" s="23">
        <f>AVERAGE(C13:N13)</f>
        <v/>
      </c>
    </row>
    <row r="14">
      <c r="A14" s="15" t="inlineStr">
        <is>
          <t>F08</t>
        </is>
      </c>
      <c r="B14" s="15" t="inlineStr">
        <is>
          <t>CAC Payback Period</t>
        </is>
      </c>
      <c r="C14" s="22" t="n">
        <v>18</v>
      </c>
      <c r="D14" s="22" t="n">
        <v>18</v>
      </c>
      <c r="E14" s="22" t="n">
        <v>16</v>
      </c>
      <c r="F14" s="22" t="n">
        <v>18</v>
      </c>
      <c r="G14" s="22" t="n">
        <v>16</v>
      </c>
      <c r="H14" s="22" t="n">
        <v>17</v>
      </c>
      <c r="I14" s="22" t="n">
        <v>17</v>
      </c>
      <c r="J14" s="22" t="n">
        <v>17</v>
      </c>
      <c r="K14" s="22" t="n">
        <v>17</v>
      </c>
      <c r="L14" s="22" t="n">
        <v>16</v>
      </c>
      <c r="M14" s="22" t="n">
        <v>18</v>
      </c>
      <c r="N14" s="22" t="n">
        <v>18</v>
      </c>
      <c r="O14" s="23">
        <f>AVERAGE(C14:N14)</f>
        <v/>
      </c>
    </row>
    <row r="15">
      <c r="A15" s="15" t="inlineStr">
        <is>
          <t>P01</t>
        </is>
      </c>
      <c r="B15" s="15" t="inlineStr">
        <is>
          <t>MQL → SQL Conversion</t>
        </is>
      </c>
      <c r="C15" s="25" t="n">
        <v>0.28</v>
      </c>
      <c r="D15" s="25" t="n">
        <v>0.29</v>
      </c>
      <c r="E15" s="25" t="n">
        <v>0.28</v>
      </c>
      <c r="F15" s="25" t="n">
        <v>0.29</v>
      </c>
      <c r="G15" s="25" t="n">
        <v>0.28</v>
      </c>
      <c r="H15" s="25" t="n">
        <v>0.24</v>
      </c>
      <c r="I15" s="25" t="n">
        <v>0.25</v>
      </c>
      <c r="J15" s="25" t="n">
        <v>0.3</v>
      </c>
      <c r="K15" s="25" t="n">
        <v>0.25</v>
      </c>
      <c r="L15" s="25" t="n">
        <v>0.28</v>
      </c>
      <c r="M15" s="25" t="n">
        <v>0.26</v>
      </c>
      <c r="N15" s="25" t="n">
        <v>0.29</v>
      </c>
      <c r="O15" s="23">
        <f>AVERAGE(C15:N15)</f>
        <v/>
      </c>
    </row>
    <row r="16">
      <c r="A16" s="15" t="inlineStr">
        <is>
          <t>P02</t>
        </is>
      </c>
      <c r="B16" s="15" t="inlineStr">
        <is>
          <t>SQL → Opportunity Conversion</t>
        </is>
      </c>
      <c r="C16" s="25" t="n">
        <v>0.5600000000000001</v>
      </c>
      <c r="D16" s="25" t="n">
        <v>0.55</v>
      </c>
      <c r="E16" s="25" t="n">
        <v>0.63</v>
      </c>
      <c r="F16" s="25" t="n">
        <v>0.66</v>
      </c>
      <c r="G16" s="25" t="n">
        <v>0.61</v>
      </c>
      <c r="H16" s="25" t="n">
        <v>0.63</v>
      </c>
      <c r="I16" s="25" t="n">
        <v>0.66</v>
      </c>
      <c r="J16" s="25" t="n">
        <v>0.63</v>
      </c>
      <c r="K16" s="25" t="n">
        <v>0.55</v>
      </c>
      <c r="L16" s="25" t="n">
        <v>0.57</v>
      </c>
      <c r="M16" s="25" t="n">
        <v>0.59</v>
      </c>
      <c r="N16" s="25" t="n">
        <v>0.62</v>
      </c>
      <c r="O16" s="23">
        <f>AVERAGE(C16:N16)</f>
        <v/>
      </c>
    </row>
    <row r="17">
      <c r="A17" s="15" t="inlineStr">
        <is>
          <t>P03</t>
        </is>
      </c>
      <c r="B17" s="15" t="inlineStr">
        <is>
          <t>Win Rate</t>
        </is>
      </c>
      <c r="C17" s="25" t="n">
        <v>0.26</v>
      </c>
      <c r="D17" s="25" t="n">
        <v>0.25</v>
      </c>
      <c r="E17" s="25" t="n">
        <v>0.24</v>
      </c>
      <c r="F17" s="25" t="n">
        <v>0.22</v>
      </c>
      <c r="G17" s="25" t="n">
        <v>0.24</v>
      </c>
      <c r="H17" s="25" t="n">
        <v>0.22</v>
      </c>
      <c r="I17" s="25" t="n">
        <v>0.25</v>
      </c>
      <c r="J17" s="25" t="n">
        <v>0.24</v>
      </c>
      <c r="K17" s="25" t="n">
        <v>0.24</v>
      </c>
      <c r="L17" s="25" t="n">
        <v>0.22</v>
      </c>
      <c r="M17" s="25" t="n">
        <v>0.26</v>
      </c>
      <c r="N17" s="25" t="n">
        <v>0.26</v>
      </c>
      <c r="O17" s="23">
        <f>AVERAGE(C17:N17)</f>
        <v/>
      </c>
    </row>
    <row r="18">
      <c r="A18" s="15" t="inlineStr">
        <is>
          <t>P04</t>
        </is>
      </c>
      <c r="B18" s="15" t="inlineStr">
        <is>
          <t>Sales Cycle Length</t>
        </is>
      </c>
      <c r="C18" s="22" t="n">
        <v>68</v>
      </c>
      <c r="D18" s="22" t="n">
        <v>69</v>
      </c>
      <c r="E18" s="22" t="n">
        <v>67</v>
      </c>
      <c r="F18" s="22" t="n">
        <v>67</v>
      </c>
      <c r="G18" s="22" t="n">
        <v>68</v>
      </c>
      <c r="H18" s="22" t="n">
        <v>73</v>
      </c>
      <c r="I18" s="22" t="n">
        <v>73</v>
      </c>
      <c r="J18" s="22" t="n">
        <v>72</v>
      </c>
      <c r="K18" s="22" t="n">
        <v>67</v>
      </c>
      <c r="L18" s="22" t="n">
        <v>72</v>
      </c>
      <c r="M18" s="22" t="n">
        <v>71</v>
      </c>
      <c r="N18" s="22" t="n">
        <v>72</v>
      </c>
      <c r="O18" s="23">
        <f>AVERAGE(C18:N18)</f>
        <v/>
      </c>
    </row>
    <row r="19">
      <c r="A19" s="15" t="inlineStr">
        <is>
          <t>P05</t>
        </is>
      </c>
      <c r="B19" s="15" t="inlineStr">
        <is>
          <t>Forecast Accuracy</t>
        </is>
      </c>
      <c r="C19" s="25" t="n">
        <v>0.17</v>
      </c>
      <c r="D19" s="25" t="n">
        <v>0.17</v>
      </c>
      <c r="E19" s="25" t="n">
        <v>0.17</v>
      </c>
      <c r="F19" s="25" t="n">
        <v>0.15</v>
      </c>
      <c r="G19" s="25" t="n">
        <v>0.17</v>
      </c>
      <c r="H19" s="25" t="n">
        <v>0.17</v>
      </c>
      <c r="I19" s="25" t="n">
        <v>0.17</v>
      </c>
      <c r="J19" s="25" t="n">
        <v>0.15</v>
      </c>
      <c r="K19" s="25" t="n">
        <v>0.16</v>
      </c>
      <c r="L19" s="25" t="n">
        <v>0.17</v>
      </c>
      <c r="M19" s="25" t="n">
        <v>0.16</v>
      </c>
      <c r="N19" s="25" t="n">
        <v>0.17</v>
      </c>
      <c r="O19" s="23">
        <f>AVERAGE(C19:N19)</f>
        <v/>
      </c>
    </row>
    <row r="20">
      <c r="A20" s="15" t="inlineStr">
        <is>
          <t>R01</t>
        </is>
      </c>
      <c r="B20" s="15" t="inlineStr">
        <is>
          <t>Expansion ARR</t>
        </is>
      </c>
      <c r="C20" s="22" t="n">
        <v>538386</v>
      </c>
      <c r="D20" s="22" t="n">
        <v>571140</v>
      </c>
      <c r="E20" s="22" t="n">
        <v>476727</v>
      </c>
      <c r="F20" s="22" t="n">
        <v>522166</v>
      </c>
      <c r="G20" s="22" t="n">
        <v>567990</v>
      </c>
      <c r="H20" s="22" t="n">
        <v>509640</v>
      </c>
      <c r="I20" s="22" t="n">
        <v>559555</v>
      </c>
      <c r="J20" s="22" t="n">
        <v>514855</v>
      </c>
      <c r="K20" s="22" t="n">
        <v>556567</v>
      </c>
      <c r="L20" s="22" t="n">
        <v>558852</v>
      </c>
      <c r="M20" s="22" t="n">
        <v>473431</v>
      </c>
      <c r="N20" s="22" t="n">
        <v>469490</v>
      </c>
      <c r="O20" s="23">
        <f>AVERAGE(C20:N20)</f>
        <v/>
      </c>
    </row>
    <row r="21">
      <c r="A21" s="15" t="inlineStr">
        <is>
          <t>R02</t>
        </is>
      </c>
      <c r="B21" s="15" t="inlineStr">
        <is>
          <t>Health-Score (gewichtet)</t>
        </is>
      </c>
      <c r="C21" s="24" t="n">
        <v>71</v>
      </c>
      <c r="D21" s="24" t="n">
        <v>69</v>
      </c>
      <c r="E21" s="24" t="n">
        <v>74</v>
      </c>
      <c r="F21" s="24" t="n">
        <v>71</v>
      </c>
      <c r="G21" s="24" t="n">
        <v>72</v>
      </c>
      <c r="H21" s="24" t="n">
        <v>70</v>
      </c>
      <c r="I21" s="24" t="n">
        <v>66</v>
      </c>
      <c r="J21" s="24" t="n">
        <v>70</v>
      </c>
      <c r="K21" s="24" t="n">
        <v>75</v>
      </c>
      <c r="L21" s="24" t="n">
        <v>74</v>
      </c>
      <c r="M21" s="24" t="n">
        <v>76</v>
      </c>
      <c r="N21" s="24" t="n">
        <v>67</v>
      </c>
      <c r="O21" s="23">
        <f>AVERAGE(C21:N21)</f>
        <v/>
      </c>
    </row>
    <row r="22">
      <c r="A22" s="15" t="inlineStr">
        <is>
          <t>R03</t>
        </is>
      </c>
      <c r="B22" s="15" t="inlineStr">
        <is>
          <t>NRR-bereinigte Churn-Rate</t>
        </is>
      </c>
      <c r="C22" s="25" t="n">
        <v>0.01</v>
      </c>
      <c r="D22" s="25" t="n">
        <v>0.01</v>
      </c>
      <c r="E22" s="25" t="n">
        <v>0.01</v>
      </c>
      <c r="F22" s="25" t="n">
        <v>0.01</v>
      </c>
      <c r="G22" s="25" t="n">
        <v>0.01</v>
      </c>
      <c r="H22" s="25" t="n">
        <v>0.01</v>
      </c>
      <c r="I22" s="25" t="n">
        <v>0.01</v>
      </c>
      <c r="J22" s="25" t="n">
        <v>0.01</v>
      </c>
      <c r="K22" s="25" t="n">
        <v>0.01</v>
      </c>
      <c r="L22" s="25" t="n">
        <v>0.01</v>
      </c>
      <c r="M22" s="25" t="n">
        <v>0.01</v>
      </c>
      <c r="N22" s="25" t="n">
        <v>0.02</v>
      </c>
      <c r="O22" s="23">
        <f>AVERAGE(C22:N22)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0" customWidth="1" min="3" max="3"/>
    <col width="10" customWidth="1" min="4" max="4"/>
    <col width="16" customWidth="1" min="5" max="5"/>
    <col width="10" customWidth="1" min="6" max="6"/>
  </cols>
  <sheetData>
    <row r="1" ht="26" customHeight="1">
      <c r="A1" s="1" t="inlineStr">
        <is>
          <t>Segment-Drill-Down — ARR, NRR, Win Rate je Dimension</t>
        </is>
      </c>
    </row>
    <row r="3" ht="28" customHeight="1">
      <c r="A3" s="7" t="inlineStr">
        <is>
          <t>Segment</t>
        </is>
      </c>
      <c r="B3" s="7" t="inlineStr">
        <is>
          <t>ARR (EUR)</t>
        </is>
      </c>
      <c r="C3" s="7" t="inlineStr">
        <is>
          <t>NRR</t>
        </is>
      </c>
      <c r="D3" s="7" t="inlineStr">
        <is>
          <t>Win Rate</t>
        </is>
      </c>
      <c r="E3" s="7" t="inlineStr">
        <is>
          <t>Pipeline (EUR)</t>
        </is>
      </c>
      <c r="F3" s="7" t="inlineStr">
        <is>
          <t>Ampel</t>
        </is>
      </c>
    </row>
    <row r="4">
      <c r="A4" s="15" t="inlineStr">
        <is>
          <t>EMEA · Mid-Market</t>
        </is>
      </c>
      <c r="B4" s="26" t="n">
        <v>4200000</v>
      </c>
      <c r="C4" s="24" t="n">
        <v>1.08</v>
      </c>
      <c r="D4" s="19" t="n">
        <v>0.27</v>
      </c>
      <c r="E4" s="26" t="n">
        <v>6800000</v>
      </c>
      <c r="F4" s="21">
        <f>IF(AND(C4&gt;=1.05,D4&gt;=0.22),"Grün",IF(AND(C4&gt;=1.00,D4&gt;=0.18),"Gelb","Rot"))</f>
        <v/>
      </c>
    </row>
    <row r="5">
      <c r="A5" s="15" t="inlineStr">
        <is>
          <t>EMEA · Enterprise</t>
        </is>
      </c>
      <c r="B5" s="26" t="n">
        <v>3100000</v>
      </c>
      <c r="C5" s="24" t="n">
        <v>1.12</v>
      </c>
      <c r="D5" s="19" t="n">
        <v>0.31</v>
      </c>
      <c r="E5" s="26" t="n">
        <v>5600000</v>
      </c>
      <c r="F5" s="21">
        <f>IF(AND(C5&gt;=1.05,D5&gt;=0.22),"Grün",IF(AND(C5&gt;=1.00,D5&gt;=0.18),"Gelb","Rot"))</f>
        <v/>
      </c>
    </row>
    <row r="6">
      <c r="A6" s="15" t="inlineStr">
        <is>
          <t>NA · Mid-Market</t>
        </is>
      </c>
      <c r="B6" s="26" t="n">
        <v>2800000</v>
      </c>
      <c r="C6" s="24" t="n">
        <v>1.04</v>
      </c>
      <c r="D6" s="19" t="n">
        <v>0.22</v>
      </c>
      <c r="E6" s="26" t="n">
        <v>4200000</v>
      </c>
      <c r="F6" s="21">
        <f>IF(AND(C6&gt;=1.05,D6&gt;=0.22),"Grün",IF(AND(C6&gt;=1.00,D6&gt;=0.18),"Gelb","Rot"))</f>
        <v/>
      </c>
    </row>
    <row r="7">
      <c r="A7" s="15" t="inlineStr">
        <is>
          <t>NA · Enterprise</t>
        </is>
      </c>
      <c r="B7" s="26" t="n">
        <v>1900000</v>
      </c>
      <c r="C7" s="24" t="n">
        <v>1.09</v>
      </c>
      <c r="D7" s="19" t="n">
        <v>0.29</v>
      </c>
      <c r="E7" s="26" t="n">
        <v>3300000</v>
      </c>
      <c r="F7" s="21">
        <f>IF(AND(C7&gt;=1.05,D7&gt;=0.22),"Grün",IF(AND(C7&gt;=1.00,D7&gt;=0.18),"Gelb","Rot"))</f>
        <v/>
      </c>
    </row>
    <row r="8">
      <c r="A8" s="15" t="inlineStr">
        <is>
          <t>APAC · Mid-Market</t>
        </is>
      </c>
      <c r="B8" s="26" t="n">
        <v>950000</v>
      </c>
      <c r="C8" s="24" t="n">
        <v>0.97</v>
      </c>
      <c r="D8" s="19" t="n">
        <v>0.18</v>
      </c>
      <c r="E8" s="26" t="n">
        <v>1500000</v>
      </c>
      <c r="F8" s="21">
        <f>IF(AND(C8&gt;=1.05,D8&gt;=0.22),"Grün",IF(AND(C8&gt;=1.00,D8&gt;=0.18),"Gelb","Rot"))</f>
        <v/>
      </c>
    </row>
    <row r="9">
      <c r="A9" s="15" t="inlineStr">
        <is>
          <t>APAC · Enterprise</t>
        </is>
      </c>
      <c r="B9" s="26" t="n">
        <v>650000</v>
      </c>
      <c r="C9" s="24" t="n">
        <v>1.05</v>
      </c>
      <c r="D9" s="19" t="n">
        <v>0.24</v>
      </c>
      <c r="E9" s="26" t="n">
        <v>1100000</v>
      </c>
      <c r="F9" s="21">
        <f>IF(AND(C9&gt;=1.05,D9&gt;=0.22),"Grün",IF(AND(C9&gt;=1.00,D9&gt;=0.18),"Gelb","Rot"))</f>
        <v/>
      </c>
    </row>
    <row r="10">
      <c r="A10" s="15" t="inlineStr">
        <is>
          <t>LATAM · Mid-Market</t>
        </is>
      </c>
      <c r="B10" s="26" t="n">
        <v>420000</v>
      </c>
      <c r="C10" s="24" t="n">
        <v>0.92</v>
      </c>
      <c r="D10" s="19" t="n">
        <v>0.16</v>
      </c>
      <c r="E10" s="26" t="n">
        <v>700000</v>
      </c>
      <c r="F10" s="21">
        <f>IF(AND(C10&gt;=1.05,D10&gt;=0.22),"Grün",IF(AND(C10&gt;=1.00,D10&gt;=0.18),"Gelb","Rot"))</f>
        <v/>
      </c>
    </row>
    <row r="11">
      <c r="A11" s="15" t="inlineStr">
        <is>
          <t>Direct Channel</t>
        </is>
      </c>
      <c r="B11" s="26" t="n">
        <v>7900000</v>
      </c>
      <c r="C11" s="24" t="n">
        <v>1.1</v>
      </c>
      <c r="D11" s="19" t="n">
        <v>0.28</v>
      </c>
      <c r="E11" s="26" t="n">
        <v>14000000</v>
      </c>
      <c r="F11" s="21">
        <f>IF(AND(C11&gt;=1.05,D11&gt;=0.22),"Grün",IF(AND(C11&gt;=1.00,D11&gt;=0.18),"Gelb","Rot"))</f>
        <v/>
      </c>
    </row>
    <row r="12">
      <c r="A12" s="15" t="inlineStr">
        <is>
          <t>Channel / Reseller</t>
        </is>
      </c>
      <c r="B12" s="26" t="n">
        <v>2900000</v>
      </c>
      <c r="C12" s="24" t="n">
        <v>1.04</v>
      </c>
      <c r="D12" s="19" t="n">
        <v>0.22</v>
      </c>
      <c r="E12" s="26" t="n">
        <v>5200000</v>
      </c>
      <c r="F12" s="21">
        <f>IF(AND(C12&gt;=1.05,D12&gt;=0.22),"Grün",IF(AND(C12&gt;=1.00,D12&gt;=0.18),"Gelb","Rot"))</f>
        <v/>
      </c>
    </row>
    <row r="13">
      <c r="A13" s="15" t="inlineStr">
        <is>
          <t>Self-Service / PLG</t>
        </is>
      </c>
      <c r="B13" s="26" t="n">
        <v>900000</v>
      </c>
      <c r="C13" s="24" t="n">
        <v>1.02</v>
      </c>
      <c r="D13" s="19" t="n">
        <v>0.2</v>
      </c>
      <c r="E13" s="26" t="n">
        <v>1800000</v>
      </c>
      <c r="F13" s="21">
        <f>IF(AND(C13&gt;=1.05,D13&gt;=0.22),"Grün",IF(AND(C13&gt;=1.00,D13&gt;=0.18),"Gelb","Rot"))</f>
        <v/>
      </c>
    </row>
  </sheetData>
  <mergeCells count="1">
    <mergeCell ref="A1:F1"/>
  </mergeCells>
  <conditionalFormatting sqref="F4:F13">
    <cfRule type="expression" priority="1" dxfId="0">
      <formula>$F4="Grün"</formula>
    </cfRule>
    <cfRule type="expression" priority="2" dxfId="1">
      <formula>$F4="Gelb"</formula>
    </cfRule>
    <cfRule type="expression" priority="3" dxfId="2">
      <formula>$F4="Rot"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F3864"/>
    <outlinePr summaryBelow="1" summaryRight="1"/>
    <pageSetUpPr/>
  </sheetPr>
  <dimension ref="A1:G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8" customWidth="1" min="3" max="3"/>
    <col width="8" customWidth="1" min="4" max="4"/>
    <col width="8" customWidth="1" min="5" max="5"/>
    <col width="14" customWidth="1" min="6" max="6"/>
    <col width="12" customWidth="1" min="7" max="7"/>
  </cols>
  <sheetData>
    <row r="1" ht="30" customHeight="1">
      <c r="A1" s="1" t="inlineStr">
        <is>
          <t>Revenue Scorecard — Executive Dashboard</t>
        </is>
      </c>
    </row>
    <row r="2">
      <c r="A2" s="2" t="inlineStr">
        <is>
          <t>Verdichtete Sicht pro Kategorie · Ampel zieht automatisch aus KPI-Detail via SVERWEIS</t>
        </is>
      </c>
    </row>
    <row r="4" ht="28" customHeight="1">
      <c r="A4" s="7" t="inlineStr">
        <is>
          <t>Kategorie</t>
        </is>
      </c>
      <c r="B4" s="7" t="inlineStr">
        <is>
          <t>Anzahl KPIs</t>
        </is>
      </c>
      <c r="C4" s="7" t="inlineStr">
        <is>
          <t>Grün</t>
        </is>
      </c>
      <c r="D4" s="7" t="inlineStr">
        <is>
          <t>Gelb</t>
        </is>
      </c>
      <c r="E4" s="7" t="inlineStr">
        <is>
          <t>Rot</t>
        </is>
      </c>
      <c r="F4" s="7" t="inlineStr">
        <is>
          <t>Anteil Grün %</t>
        </is>
      </c>
      <c r="G4" s="7" t="inlineStr">
        <is>
          <t>Status</t>
        </is>
      </c>
    </row>
    <row r="5">
      <c r="A5" s="27" t="inlineStr">
        <is>
          <t>Leading</t>
        </is>
      </c>
      <c r="B5" s="18">
        <f>COUNTIF($'KPI-Detail'!$B$2:$B$22,A5)</f>
        <v/>
      </c>
      <c r="C5" s="18">
        <f>COUNTIFS($'KPI-Detail'!$B$2:$B$22,A5,$'KPI-Detail'!$N$2:$N$22,"Grün")</f>
        <v/>
      </c>
      <c r="D5" s="18">
        <f>COUNTIFS($'KPI-Detail'!$B$2:$B$22,A5,$'KPI-Detail'!$N$2:$N$22,"Gelb")</f>
        <v/>
      </c>
      <c r="E5" s="18">
        <f>COUNTIFS($'KPI-Detail'!$B$2:$B$22,A5,$'KPI-Detail'!$N$2:$N$22,"Rot")</f>
        <v/>
      </c>
      <c r="F5" s="19">
        <f>IFERROR(C5/B5,0)</f>
        <v/>
      </c>
      <c r="G5" s="21">
        <f>IF(F5&gt;=0.80,"Grün",IF(F5&gt;=0.50,"Gelb","Rot"))</f>
        <v/>
      </c>
    </row>
    <row r="6">
      <c r="A6" s="27" t="inlineStr">
        <is>
          <t>Lagging</t>
        </is>
      </c>
      <c r="B6" s="18">
        <f>COUNTIF($'KPI-Detail'!$B$2:$B$22,A6)</f>
        <v/>
      </c>
      <c r="C6" s="18">
        <f>COUNTIFS($'KPI-Detail'!$B$2:$B$22,A6,$'KPI-Detail'!$N$2:$N$22,"Grün")</f>
        <v/>
      </c>
      <c r="D6" s="18">
        <f>COUNTIFS($'KPI-Detail'!$B$2:$B$22,A6,$'KPI-Detail'!$N$2:$N$22,"Gelb")</f>
        <v/>
      </c>
      <c r="E6" s="18">
        <f>COUNTIFS($'KPI-Detail'!$B$2:$B$22,A6,$'KPI-Detail'!$N$2:$N$22,"Rot")</f>
        <v/>
      </c>
      <c r="F6" s="19">
        <f>IFERROR(C6/B6,0)</f>
        <v/>
      </c>
      <c r="G6" s="21">
        <f>IF(F6&gt;=0.80,"Grün",IF(F6&gt;=0.50,"Gelb","Rot"))</f>
        <v/>
      </c>
    </row>
    <row r="7">
      <c r="A7" s="27" t="inlineStr">
        <is>
          <t>Pipeline</t>
        </is>
      </c>
      <c r="B7" s="18">
        <f>COUNTIF($'KPI-Detail'!$B$2:$B$22,A7)</f>
        <v/>
      </c>
      <c r="C7" s="18">
        <f>COUNTIFS($'KPI-Detail'!$B$2:$B$22,A7,$'KPI-Detail'!$N$2:$N$22,"Grün")</f>
        <v/>
      </c>
      <c r="D7" s="18">
        <f>COUNTIFS($'KPI-Detail'!$B$2:$B$22,A7,$'KPI-Detail'!$N$2:$N$22,"Gelb")</f>
        <v/>
      </c>
      <c r="E7" s="18">
        <f>COUNTIFS($'KPI-Detail'!$B$2:$B$22,A7,$'KPI-Detail'!$N$2:$N$22,"Rot")</f>
        <v/>
      </c>
      <c r="F7" s="19">
        <f>IFERROR(C7/B7,0)</f>
        <v/>
      </c>
      <c r="G7" s="21">
        <f>IF(F7&gt;=0.80,"Grün",IF(F7&gt;=0.50,"Gelb","Rot"))</f>
        <v/>
      </c>
    </row>
    <row r="8">
      <c r="A8" s="27" t="inlineStr">
        <is>
          <t>Retention</t>
        </is>
      </c>
      <c r="B8" s="18">
        <f>COUNTIF($'KPI-Detail'!$B$2:$B$22,A8)</f>
        <v/>
      </c>
      <c r="C8" s="18">
        <f>COUNTIFS($'KPI-Detail'!$B$2:$B$22,A8,$'KPI-Detail'!$N$2:$N$22,"Grün")</f>
        <v/>
      </c>
      <c r="D8" s="18">
        <f>COUNTIFS($'KPI-Detail'!$B$2:$B$22,A8,$'KPI-Detail'!$N$2:$N$22,"Gelb")</f>
        <v/>
      </c>
      <c r="E8" s="18">
        <f>COUNTIFS($'KPI-Detail'!$B$2:$B$22,A8,$'KPI-Detail'!$N$2:$N$22,"Rot")</f>
        <v/>
      </c>
      <c r="F8" s="19">
        <f>IFERROR(C8/B8,0)</f>
        <v/>
      </c>
      <c r="G8" s="21">
        <f>IF(F8&gt;=0.80,"Grün",IF(F8&gt;=0.50,"Gelb","Rot"))</f>
        <v/>
      </c>
    </row>
    <row r="9">
      <c r="A9" s="27" t="inlineStr">
        <is>
          <t>GESAMT</t>
        </is>
      </c>
      <c r="B9" s="21">
        <f>SUM(B5:B8)</f>
        <v/>
      </c>
      <c r="C9" s="21">
        <f>SUM(C5:C8)</f>
        <v/>
      </c>
      <c r="D9" s="21">
        <f>SUM(D5:D8)</f>
        <v/>
      </c>
      <c r="E9" s="21">
        <f>SUM(E5:E8)</f>
        <v/>
      </c>
      <c r="F9" s="28">
        <f>SUM(F5:F8)</f>
        <v/>
      </c>
      <c r="G9" s="21">
        <f>SUM(G5:G8)</f>
        <v/>
      </c>
    </row>
    <row r="11">
      <c r="A11" s="29" t="inlineStr">
        <is>
          <t>Top-Quirks (manuell pflegen)</t>
        </is>
      </c>
    </row>
    <row r="12">
      <c r="A12" s="30" t="inlineStr">
        <is>
          <t>Bereich</t>
        </is>
      </c>
      <c r="B12" s="30" t="inlineStr">
        <is>
          <t>Beobachtung</t>
        </is>
      </c>
      <c r="C12" s="30" t="inlineStr">
        <is>
          <t>Owner</t>
        </is>
      </c>
      <c r="D12" s="30" t="inlineStr">
        <is>
          <t>Maßnahme</t>
        </is>
      </c>
      <c r="E12" s="30" t="inlineStr">
        <is>
          <t>Frist</t>
        </is>
      </c>
    </row>
    <row r="13">
      <c r="A13" s="15" t="inlineStr">
        <is>
          <t>Pipeline</t>
        </is>
      </c>
      <c r="B13" s="15" t="inlineStr">
        <is>
          <t>Sales Cycle +9 % über Plan</t>
        </is>
      </c>
      <c r="C13" s="15" t="inlineStr">
        <is>
          <t>Head of Sales</t>
        </is>
      </c>
      <c r="D13" s="15" t="inlineStr">
        <is>
          <t>Stage-2-Review, Coaching-Offensive</t>
        </is>
      </c>
      <c r="E13" s="15" t="inlineStr">
        <is>
          <t>2026-09-15</t>
        </is>
      </c>
    </row>
    <row r="14">
      <c r="A14" s="15" t="inlineStr">
        <is>
          <t>Retention</t>
        </is>
      </c>
      <c r="B14" s="15" t="inlineStr">
        <is>
          <t>NRR unter Zielmarke 1.12</t>
        </is>
      </c>
      <c r="C14" s="15" t="inlineStr">
        <is>
          <t>Head of CS</t>
        </is>
      </c>
      <c r="D14" s="15" t="inlineStr">
        <is>
          <t>QBR-Runbook für 12 Top-Kunden</t>
        </is>
      </c>
      <c r="E14" s="15" t="inlineStr">
        <is>
          <t>2026-09-30</t>
        </is>
      </c>
    </row>
    <row r="15">
      <c r="A15" s="15" t="inlineStr">
        <is>
          <t>Effizienz</t>
        </is>
      </c>
      <c r="B15" s="15" t="inlineStr">
        <is>
          <t>CAC Payback 17 Monate statt 14</t>
        </is>
      </c>
      <c r="C15" s="15" t="inlineStr">
        <is>
          <t>RevOps Lead</t>
        </is>
      </c>
      <c r="D15" s="15" t="inlineStr">
        <is>
          <t>Pricing-Coverage für SMB-Segment</t>
        </is>
      </c>
      <c r="E15" s="15" t="inlineStr">
        <is>
          <t>2026-10-15</t>
        </is>
      </c>
    </row>
    <row r="17">
      <c r="A17" s="2" t="inlineStr">
        <is>
          <t>Hinweis: Werte in KPI-Detail und Monatswerte sind Dummies zur Demonstration. Vor produktiver Nutzung durch echte Werte ersetzen.</t>
        </is>
      </c>
    </row>
  </sheetData>
  <mergeCells count="4">
    <mergeCell ref="A11:G11"/>
    <mergeCell ref="A2:G2"/>
    <mergeCell ref="A1:G1"/>
    <mergeCell ref="A17:G17"/>
  </mergeCells>
  <conditionalFormatting sqref="G5:G8">
    <cfRule type="expression" priority="1" dxfId="0">
      <formula>$G5="Grün"</formula>
    </cfRule>
    <cfRule type="expression" priority="2" dxfId="1">
      <formula>$G5="Gelb"</formula>
    </cfRule>
    <cfRule type="expression" priority="3" dxfId="2">
      <formula>$G5="Rot"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</cols>
  <sheetData>
    <row r="1" ht="26" customHeight="1">
      <c r="A1" s="1" t="inlineStr">
        <is>
          <t>Annahmen &amp; Datenspezifikation</t>
        </is>
      </c>
    </row>
    <row r="3">
      <c r="A3" s="3" t="inlineStr">
        <is>
          <t>Allgemein</t>
        </is>
      </c>
      <c r="B3" s="4" t="n"/>
      <c r="C3" s="4" t="n"/>
      <c r="D3" s="5" t="n"/>
    </row>
    <row r="4">
      <c r="A4" s="31" t="inlineStr">
        <is>
          <t>Berichtsperiode</t>
        </is>
      </c>
      <c r="B4" s="15" t="inlineStr">
        <is>
          <t>Rollierende 12 Monate</t>
        </is>
      </c>
      <c r="C4" s="32" t="n"/>
      <c r="D4" s="33" t="n"/>
    </row>
    <row r="5">
      <c r="A5" s="31" t="inlineStr">
        <is>
          <t>Granularität Trend</t>
        </is>
      </c>
      <c r="B5" s="15" t="inlineStr">
        <is>
          <t>Monatlich (MoM)</t>
        </is>
      </c>
      <c r="C5" s="32" t="n"/>
      <c r="D5" s="33" t="n"/>
    </row>
    <row r="6">
      <c r="A6" s="31" t="inlineStr">
        <is>
          <t>Währung</t>
        </is>
      </c>
      <c r="B6" s="15" t="inlineStr">
        <is>
          <t>EUR (Pläne in Lokalwährung halten, KPIs konvertieren)</t>
        </is>
      </c>
      <c r="C6" s="32" t="n"/>
      <c r="D6" s="33" t="n"/>
    </row>
    <row r="7">
      <c r="A7" s="31" t="inlineStr">
        <is>
          <t>Plan-Version</t>
        </is>
      </c>
      <c r="B7" s="15" t="inlineStr">
        <is>
          <t>FY26 Final, genehmigt 2026-Q1</t>
        </is>
      </c>
      <c r="C7" s="32" t="n"/>
      <c r="D7" s="33" t="n"/>
    </row>
    <row r="9">
      <c r="A9" s="3" t="inlineStr">
        <is>
          <t>Ampellogik</t>
        </is>
      </c>
      <c r="B9" s="4" t="n"/>
      <c r="C9" s="4" t="n"/>
      <c r="D9" s="5" t="n"/>
    </row>
    <row r="10">
      <c r="A10" s="31" t="inlineStr">
        <is>
          <t>Grün</t>
        </is>
      </c>
      <c r="B10" s="15" t="inlineStr">
        <is>
          <t>Attainment ≥ 95 % des Plans</t>
        </is>
      </c>
      <c r="C10" s="32" t="n"/>
      <c r="D10" s="33" t="n"/>
    </row>
    <row r="11">
      <c r="A11" s="31" t="inlineStr">
        <is>
          <t>Gelb</t>
        </is>
      </c>
      <c r="B11" s="15" t="inlineStr">
        <is>
          <t>Attainment 80 % – 95 % des Plans</t>
        </is>
      </c>
      <c r="C11" s="32" t="n"/>
      <c r="D11" s="33" t="n"/>
    </row>
    <row r="12">
      <c r="A12" s="31" t="inlineStr">
        <is>
          <t>Rot</t>
        </is>
      </c>
      <c r="B12" s="15" t="inlineStr">
        <is>
          <t>Attainment &lt; 80 % des Plans</t>
        </is>
      </c>
      <c r="C12" s="32" t="n"/>
      <c r="D12" s="33" t="n"/>
    </row>
    <row r="13">
      <c r="A13" s="31" t="inlineStr">
        <is>
          <t>Inversion</t>
        </is>
      </c>
      <c r="B13" s="15" t="inlineStr">
        <is>
          <t>Bei Churn-/Kosten-KPIs: niedriger = besser</t>
        </is>
      </c>
      <c r="C13" s="32" t="n"/>
      <c r="D13" s="33" t="n"/>
    </row>
    <row r="15">
      <c r="A15" s="3" t="inlineStr">
        <is>
          <t>Datenspezifikation</t>
        </is>
      </c>
      <c r="B15" s="4" t="n"/>
      <c r="C15" s="4" t="n"/>
      <c r="D15" s="5" t="n"/>
    </row>
    <row r="16">
      <c r="A16" s="31" t="inlineStr">
        <is>
          <t>Pipeline-Daten</t>
        </is>
      </c>
      <c r="B16" s="15" t="inlineStr">
        <is>
          <t>Salesforce Opportunity, Stage ≥ 3 = SQL</t>
        </is>
      </c>
      <c r="C16" s="32" t="n"/>
      <c r="D16" s="33" t="n"/>
    </row>
    <row r="17">
      <c r="A17" s="31" t="inlineStr">
        <is>
          <t>ARR/MRR</t>
        </is>
      </c>
      <c r="B17" s="15" t="inlineStr">
        <is>
          <t>NetSuite Bookings (tägliche Reconciliation)</t>
        </is>
      </c>
      <c r="C17" s="32" t="n"/>
      <c r="D17" s="33" t="n"/>
    </row>
    <row r="18">
      <c r="A18" s="31" t="inlineStr">
        <is>
          <t>Engagement</t>
        </is>
      </c>
      <c r="B18" s="15" t="inlineStr">
        <is>
          <t>Mixpanel Cohorts, ≥ 3 aktive Sessions / 30 Tage</t>
        </is>
      </c>
      <c r="C18" s="32" t="n"/>
      <c r="D18" s="33" t="n"/>
    </row>
    <row r="19">
      <c r="A19" s="31" t="inlineStr">
        <is>
          <t>Forecast</t>
        </is>
      </c>
      <c r="B19" s="15" t="inlineStr">
        <is>
          <t>Weighted Pipeline × Stage-Probabilities</t>
        </is>
      </c>
      <c r="C19" s="32" t="n"/>
      <c r="D19" s="33" t="n"/>
    </row>
    <row r="21">
      <c r="A21" s="3" t="inlineStr">
        <is>
          <t>Qualitätssicherung</t>
        </is>
      </c>
      <c r="B21" s="4" t="n"/>
      <c r="C21" s="4" t="n"/>
      <c r="D21" s="5" t="n"/>
    </row>
    <row r="22">
      <c r="A22" s="31" t="inlineStr">
        <is>
          <t>Daten-Owner</t>
        </is>
      </c>
      <c r="B22" s="15" t="inlineStr">
        <is>
          <t>Pro KPI eindeutig im Feld 'Owner'</t>
        </is>
      </c>
      <c r="C22" s="32" t="n"/>
      <c r="D22" s="33" t="n"/>
    </row>
    <row r="23">
      <c r="A23" s="31" t="inlineStr">
        <is>
          <t>Aktualisierung</t>
        </is>
      </c>
      <c r="B23" s="15" t="inlineStr">
        <is>
          <t>Wöchentlich: Pipeline; Monatlich: Financials</t>
        </is>
      </c>
      <c r="C23" s="32" t="n"/>
      <c r="D23" s="33" t="n"/>
    </row>
    <row r="24">
      <c r="A24" s="31" t="inlineStr">
        <is>
          <t>Review-Kadenz</t>
        </is>
      </c>
      <c r="B24" s="15" t="inlineStr">
        <is>
          <t>Mo: Operating; Mi: Pipeline-Review; Fr: Forecast</t>
        </is>
      </c>
      <c r="C24" s="32" t="n"/>
      <c r="D24" s="33" t="n"/>
    </row>
    <row r="25">
      <c r="A25" s="31" t="inlineStr">
        <is>
          <t>Abnahme</t>
        </is>
      </c>
      <c r="B25" s="15" t="inlineStr">
        <is>
          <t>Monatsende durch CFO-Office und Sales-Lead</t>
        </is>
      </c>
      <c r="C25" s="32" t="n"/>
      <c r="D25" s="33" t="n"/>
    </row>
  </sheetData>
  <mergeCells count="21">
    <mergeCell ref="B11:D11"/>
    <mergeCell ref="B23:D23"/>
    <mergeCell ref="B17:D17"/>
    <mergeCell ref="B13:D13"/>
    <mergeCell ref="B10:D10"/>
    <mergeCell ref="A9:D9"/>
    <mergeCell ref="B19:D19"/>
    <mergeCell ref="A15:D15"/>
    <mergeCell ref="B6:D6"/>
    <mergeCell ref="B24:D24"/>
    <mergeCell ref="A1:D1"/>
    <mergeCell ref="B5:D5"/>
    <mergeCell ref="B4:D4"/>
    <mergeCell ref="B7:D7"/>
    <mergeCell ref="B25:D25"/>
    <mergeCell ref="B16:D16"/>
    <mergeCell ref="B22:D22"/>
    <mergeCell ref="A3:D3"/>
    <mergeCell ref="A21:D21"/>
    <mergeCell ref="B18:D18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2026-08-13T12:16:33Z</dcterms:created>
  <dcterms:modified xmlns:dcterms="http://purl.org/dc/terms/" xmlns:xsi="http://www.w3.org/2001/XMLSchema-instance" xsi:type="dcterms:W3CDTF">2026-08-13T12:16:33Z</dcterms:modified>
</cp:coreProperties>
</file>